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660" windowHeight="7260" activeTab="0"/>
  </bookViews>
  <sheets>
    <sheet name="Results" sheetId="1" r:id="rId1"/>
    <sheet name="Race1" sheetId="2" r:id="rId2"/>
    <sheet name="Race2" sheetId="3" r:id="rId3"/>
    <sheet name="Race3" sheetId="4" r:id="rId4"/>
    <sheet name="Instructions" sheetId="5" r:id="rId5"/>
  </sheets>
  <definedNames>
    <definedName name="_xlnm.Print_Area" localSheetId="0">'Results'!$A$1:$P$46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<sst xmlns="http://schemas.openxmlformats.org/spreadsheetml/2006/main" count="946" uniqueCount="170">
  <si>
    <t>HELM</t>
  </si>
  <si>
    <t>Race 1</t>
  </si>
  <si>
    <t>Race 2</t>
  </si>
  <si>
    <t>Race 3</t>
  </si>
  <si>
    <t>Points</t>
  </si>
  <si>
    <t>Final Pos'n</t>
  </si>
  <si>
    <t>Boat</t>
  </si>
  <si>
    <t>Enter first initial only</t>
  </si>
  <si>
    <t>Enter surname</t>
  </si>
  <si>
    <t>check name</t>
  </si>
  <si>
    <t>PH</t>
  </si>
  <si>
    <t>Enter class (use space between letters and numbers)</t>
  </si>
  <si>
    <t>Enter sail number</t>
  </si>
  <si>
    <t>check class</t>
  </si>
  <si>
    <t>PY</t>
  </si>
  <si>
    <t>Enter elapsed time, min (or rtd, dsq or dns)</t>
  </si>
  <si>
    <t>and enter elapsed time, s</t>
  </si>
  <si>
    <t>Elapsed time</t>
  </si>
  <si>
    <t>Corrected time, s</t>
  </si>
  <si>
    <t>Position</t>
  </si>
  <si>
    <t>Concat</t>
  </si>
  <si>
    <t>Rslt</t>
  </si>
  <si>
    <t>Intl</t>
  </si>
  <si>
    <t>Ps</t>
  </si>
  <si>
    <t>New/Dupl</t>
  </si>
  <si>
    <t>Race1</t>
  </si>
  <si>
    <t>Add New</t>
  </si>
  <si>
    <t>1.</t>
  </si>
  <si>
    <t>Instructions for using this spreadsheet to calculate 2 from 3 results</t>
  </si>
  <si>
    <t>Copy results from race_results file</t>
  </si>
  <si>
    <t xml:space="preserve">2. </t>
  </si>
  <si>
    <t>Use the Paste Special option and paste results as values into the appropriate Race sheet on this spreadsheet</t>
  </si>
  <si>
    <t>3.</t>
  </si>
  <si>
    <t>- Initial</t>
  </si>
  <si>
    <t>- Surname</t>
  </si>
  <si>
    <t>For Race 1 copy the following data for all rows where column D is red into the appropriate column in the results sheet of this spreadsheet:</t>
  </si>
  <si>
    <t>- Boat</t>
  </si>
  <si>
    <t>4.</t>
  </si>
  <si>
    <t>After all 3 races have been entered, select the data in columns B - N on the results spreadsheet and sort by column N ascending</t>
  </si>
  <si>
    <t>5.</t>
  </si>
  <si>
    <t>Check if there are any sailors with the same overall points and adjust their positions as per the sailing instructions</t>
  </si>
  <si>
    <t>6.</t>
  </si>
  <si>
    <t>Be aware of any family members where they have the same surname and initial - tha calculations will not cater for this, you will need to enter the data manually</t>
  </si>
  <si>
    <r>
      <t xml:space="preserve">These red entries should be people that have not raced in any of the previous races - </t>
    </r>
    <r>
      <rPr>
        <b/>
        <sz val="10"/>
        <rFont val="Arial"/>
        <family val="2"/>
      </rPr>
      <t>please check you have no duplicates and amend any typos as this may cause problems</t>
    </r>
  </si>
  <si>
    <t>.</t>
  </si>
  <si>
    <t>S</t>
  </si>
  <si>
    <t>Antonelli</t>
  </si>
  <si>
    <t>P</t>
  </si>
  <si>
    <t>Fillery</t>
  </si>
  <si>
    <t>J</t>
  </si>
  <si>
    <t>Rickards</t>
  </si>
  <si>
    <t>Derham</t>
  </si>
  <si>
    <t>W</t>
  </si>
  <si>
    <t>Loy</t>
  </si>
  <si>
    <t>V</t>
  </si>
  <si>
    <t>Young</t>
  </si>
  <si>
    <t>T</t>
  </si>
  <si>
    <t>O'Toole</t>
  </si>
  <si>
    <t>A</t>
  </si>
  <si>
    <t>Blackwell</t>
  </si>
  <si>
    <t>G</t>
  </si>
  <si>
    <t>Rawlins</t>
  </si>
  <si>
    <t>Hurn</t>
  </si>
  <si>
    <t>E</t>
  </si>
  <si>
    <t>Pope</t>
  </si>
  <si>
    <t>Harrison</t>
  </si>
  <si>
    <t>Gates</t>
  </si>
  <si>
    <t>F</t>
  </si>
  <si>
    <t>Hall</t>
  </si>
  <si>
    <t>Pryce</t>
  </si>
  <si>
    <t>R</t>
  </si>
  <si>
    <t>Sellings</t>
  </si>
  <si>
    <t>M</t>
  </si>
  <si>
    <t>Schwartz</t>
  </si>
  <si>
    <t>D</t>
  </si>
  <si>
    <t>Glover</t>
  </si>
  <si>
    <t>Bennett</t>
  </si>
  <si>
    <t>C</t>
  </si>
  <si>
    <t>Champ</t>
  </si>
  <si>
    <t>Cook</t>
  </si>
  <si>
    <t>Rycroft</t>
  </si>
  <si>
    <t>Bowdler</t>
  </si>
  <si>
    <t>Gomersall</t>
  </si>
  <si>
    <t>Goodway</t>
  </si>
  <si>
    <t>Stevens</t>
  </si>
  <si>
    <t>Kerr</t>
  </si>
  <si>
    <t>Friend</t>
  </si>
  <si>
    <t>Jones</t>
  </si>
  <si>
    <t>Underwood</t>
  </si>
  <si>
    <t>Connolly</t>
  </si>
  <si>
    <t>Kettle</t>
  </si>
  <si>
    <t>Wray</t>
  </si>
  <si>
    <t>Thorpe</t>
  </si>
  <si>
    <t>O</t>
  </si>
  <si>
    <t>Halford</t>
  </si>
  <si>
    <t>Jowett</t>
  </si>
  <si>
    <t>Thomson</t>
  </si>
  <si>
    <t>Wilkie</t>
  </si>
  <si>
    <t>Blanchfield</t>
  </si>
  <si>
    <t>Cambrook</t>
  </si>
  <si>
    <t>Carveth</t>
  </si>
  <si>
    <t>RS 200</t>
  </si>
  <si>
    <t>Laser</t>
  </si>
  <si>
    <t>Solo</t>
  </si>
  <si>
    <t>comet</t>
  </si>
  <si>
    <t>laser</t>
  </si>
  <si>
    <t>Enterprise</t>
  </si>
  <si>
    <t>Comet</t>
  </si>
  <si>
    <t>Phantom</t>
  </si>
  <si>
    <t>Mirror</t>
  </si>
  <si>
    <t>Laser Vago</t>
  </si>
  <si>
    <t>Ent</t>
  </si>
  <si>
    <t>L 2000</t>
  </si>
  <si>
    <t>Comet Extra</t>
  </si>
  <si>
    <t>Laser radial</t>
  </si>
  <si>
    <t>solo</t>
  </si>
  <si>
    <t>LASER</t>
  </si>
  <si>
    <t>rtd</t>
  </si>
  <si>
    <t>Antonelli S</t>
  </si>
  <si>
    <t>Fillery P</t>
  </si>
  <si>
    <t>name not recognised - provisional handicap set</t>
  </si>
  <si>
    <t>Derham S</t>
  </si>
  <si>
    <t>Young V</t>
  </si>
  <si>
    <t>O'Toole T</t>
  </si>
  <si>
    <t>Blackwell A</t>
  </si>
  <si>
    <t>Rawlins T</t>
  </si>
  <si>
    <t>Hurn P</t>
  </si>
  <si>
    <t>Cambrook R</t>
  </si>
  <si>
    <t>Pope E</t>
  </si>
  <si>
    <t>Harrison J</t>
  </si>
  <si>
    <t>Hall F</t>
  </si>
  <si>
    <t>Pryce A</t>
  </si>
  <si>
    <t>Sellings R</t>
  </si>
  <si>
    <t>Schwartz M</t>
  </si>
  <si>
    <t>Glover D</t>
  </si>
  <si>
    <t>Bennett A</t>
  </si>
  <si>
    <t>Champ A</t>
  </si>
  <si>
    <t>Cook T</t>
  </si>
  <si>
    <t>Rycroft J</t>
  </si>
  <si>
    <t>Bowdler R</t>
  </si>
  <si>
    <t>Gomersall J</t>
  </si>
  <si>
    <t>Stevens D</t>
  </si>
  <si>
    <t>Kerr E</t>
  </si>
  <si>
    <t>Friend C</t>
  </si>
  <si>
    <t>Jones S</t>
  </si>
  <si>
    <t>Underwood M</t>
  </si>
  <si>
    <t>Connolly P</t>
  </si>
  <si>
    <t>Kettle P</t>
  </si>
  <si>
    <t>error</t>
  </si>
  <si>
    <t>Wray J</t>
  </si>
  <si>
    <t>Halford O</t>
  </si>
  <si>
    <t>Jowett J</t>
  </si>
  <si>
    <t/>
  </si>
  <si>
    <t>Thomson E</t>
  </si>
  <si>
    <t>Blanchfield P</t>
  </si>
  <si>
    <t>Carveth G</t>
  </si>
  <si>
    <t>Chapman</t>
  </si>
  <si>
    <t>Chapman C</t>
  </si>
  <si>
    <t>Gomersall S</t>
  </si>
  <si>
    <t>Goodway D</t>
  </si>
  <si>
    <t>Vago</t>
  </si>
  <si>
    <t>Smith</t>
  </si>
  <si>
    <t>Smith R</t>
  </si>
  <si>
    <t xml:space="preserve">Lightning 368 </t>
  </si>
  <si>
    <t>Laser 2000</t>
  </si>
  <si>
    <t>LeConte</t>
  </si>
  <si>
    <t>LeConte J</t>
  </si>
  <si>
    <t>Lightning</t>
  </si>
  <si>
    <t>dns</t>
  </si>
  <si>
    <t>Rickards J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</si>
</sst>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0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10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2" borderId="4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2" fillId="0" borderId="5" xfId="0" applyFont="1" applyBorder="1" applyAlignment="1">
      <alignment/>
    </xf>
    <xf numFmtId="0" fontId="6" fillId="3" borderId="4" xfId="0" applyFont="1" applyFill="1" applyBorder="1" applyAlignment="1" quotePrefix="1">
      <alignment horizontal="left" wrapText="1"/>
    </xf>
    <xf numFmtId="164" fontId="4" fillId="2" borderId="4" xfId="0" applyNumberFormat="1" applyFont="1" applyFill="1" applyBorder="1" applyAlignment="1" applyProtection="1">
      <alignment/>
      <protection locked="0"/>
    </xf>
    <xf numFmtId="0" fontId="6" fillId="3" borderId="4" xfId="0" applyFont="1" applyFill="1" applyBorder="1" applyAlignment="1">
      <alignment horizontal="left" wrapText="1"/>
    </xf>
    <xf numFmtId="0" fontId="6" fillId="3" borderId="4" xfId="0" applyFont="1" applyFill="1" applyBorder="1" applyAlignment="1" applyProtection="1">
      <alignment horizontal="left" wrapText="1"/>
      <protection/>
    </xf>
    <xf numFmtId="0" fontId="4" fillId="2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" borderId="4" xfId="0" applyFont="1" applyFill="1" applyBorder="1" applyAlignment="1" applyProtection="1" quotePrefix="1">
      <alignment horizontal="left" wrapText="1"/>
      <protection locked="0"/>
    </xf>
    <xf numFmtId="0" fontId="7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6" fillId="3" borderId="6" xfId="0" applyFont="1" applyFill="1" applyBorder="1" applyAlignment="1" applyProtection="1" quotePrefix="1">
      <alignment horizontal="left" wrapText="1"/>
      <protection locked="0"/>
    </xf>
    <xf numFmtId="0" fontId="8" fillId="3" borderId="6" xfId="0" applyFont="1" applyFill="1" applyBorder="1" applyAlignment="1" applyProtection="1">
      <alignment wrapText="1"/>
      <protection locked="0"/>
    </xf>
    <xf numFmtId="1" fontId="8" fillId="4" borderId="6" xfId="0" applyNumberFormat="1" applyFont="1" applyFill="1" applyBorder="1" applyAlignment="1" applyProtection="1" quotePrefix="1">
      <alignment horizontal="left" wrapText="1"/>
      <protection locked="0"/>
    </xf>
    <xf numFmtId="0" fontId="8" fillId="4" borderId="6" xfId="0" applyFont="1" applyFill="1" applyBorder="1" applyAlignment="1" applyProtection="1">
      <alignment horizontal="left" wrapText="1"/>
      <protection locked="0"/>
    </xf>
    <xf numFmtId="0" fontId="5" fillId="4" borderId="4" xfId="0" applyFont="1" applyFill="1" applyBorder="1" applyAlignment="1" applyProtection="1">
      <alignment/>
      <protection locked="0"/>
    </xf>
    <xf numFmtId="1" fontId="4" fillId="4" borderId="4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16" fontId="2" fillId="0" borderId="9" xfId="0" applyNumberFormat="1" applyFont="1" applyBorder="1" applyAlignment="1" applyProtection="1">
      <alignment horizontal="centerContinuous"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Continuous" vertical="center" wrapText="1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0" fillId="0" borderId="0" xfId="0" applyAlignment="1" quotePrefix="1">
      <alignment vertical="top"/>
    </xf>
    <xf numFmtId="0" fontId="0" fillId="0" borderId="0" xfId="0" applyAlignment="1">
      <alignment vertical="top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left" vertical="center"/>
    </xf>
    <xf numFmtId="0" fontId="4" fillId="2" borderId="17" xfId="0" applyFont="1" applyFill="1" applyBorder="1" applyAlignment="1" applyProtection="1">
      <alignment/>
      <protection locked="0"/>
    </xf>
    <xf numFmtId="0" fontId="7" fillId="4" borderId="18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Continuous" vertical="center"/>
      <protection locked="0"/>
    </xf>
    <xf numFmtId="0" fontId="2" fillId="0" borderId="19" xfId="0" applyFont="1" applyFill="1" applyBorder="1" applyAlignment="1" applyProtection="1">
      <alignment horizontal="centerContinuous" vertical="center"/>
      <protection locked="0"/>
    </xf>
    <xf numFmtId="0" fontId="2" fillId="0" borderId="9" xfId="0" applyFont="1" applyFill="1" applyBorder="1" applyAlignment="1" applyProtection="1">
      <alignment horizontal="centerContinuous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tabSelected="1" zoomScale="85" zoomScaleNormal="85" workbookViewId="0" topLeftCell="A1">
      <pane xSplit="1" ySplit="1" topLeftCell="C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34" sqref="T34"/>
    </sheetView>
  </sheetViews>
  <sheetFormatPr defaultColWidth="9.140625" defaultRowHeight="12.75"/>
  <cols>
    <col min="1" max="1" width="4.00390625" style="1" customWidth="1"/>
    <col min="2" max="2" width="4.00390625" style="1" hidden="1" customWidth="1"/>
    <col min="3" max="3" width="4.00390625" style="57" customWidth="1"/>
    <col min="4" max="4" width="18.57421875" style="58" customWidth="1"/>
    <col min="5" max="5" width="11.140625" style="58" bestFit="1" customWidth="1"/>
    <col min="6" max="8" width="7.421875" style="59" customWidth="1"/>
    <col min="9" max="9" width="0.13671875" style="23" customWidth="1"/>
    <col min="10" max="10" width="1.57421875" style="23" customWidth="1"/>
    <col min="11" max="12" width="3.57421875" style="23" hidden="1" customWidth="1"/>
    <col min="13" max="13" width="3.7109375" style="23" hidden="1" customWidth="1"/>
    <col min="14" max="14" width="1.421875" style="23" hidden="1" customWidth="1"/>
    <col min="15" max="15" width="7.00390625" style="23" customWidth="1"/>
    <col min="16" max="16" width="6.7109375" style="23" customWidth="1"/>
    <col min="17" max="17" width="10.140625" style="0" hidden="1" customWidth="1"/>
  </cols>
  <sheetData>
    <row r="1" spans="1:16" ht="23.25" thickBot="1">
      <c r="A1" s="50" t="s">
        <v>23</v>
      </c>
      <c r="B1" s="2"/>
      <c r="C1" s="53" t="s">
        <v>22</v>
      </c>
      <c r="D1" s="54" t="s">
        <v>0</v>
      </c>
      <c r="E1" s="55" t="s">
        <v>6</v>
      </c>
      <c r="F1" s="56" t="s">
        <v>1</v>
      </c>
      <c r="G1" s="56" t="s">
        <v>2</v>
      </c>
      <c r="H1" s="56" t="s">
        <v>3</v>
      </c>
      <c r="I1" s="26"/>
      <c r="J1" s="27" t="s">
        <v>44</v>
      </c>
      <c r="K1" s="28" t="s">
        <v>44</v>
      </c>
      <c r="L1" s="28" t="s">
        <v>44</v>
      </c>
      <c r="M1" s="28" t="s">
        <v>44</v>
      </c>
      <c r="N1" s="28" t="s">
        <v>44</v>
      </c>
      <c r="O1" s="29" t="s">
        <v>4</v>
      </c>
      <c r="P1" s="41" t="s">
        <v>5</v>
      </c>
    </row>
    <row r="2" spans="1:17" ht="12.75">
      <c r="A2" s="3">
        <v>1</v>
      </c>
      <c r="B2" s="47"/>
      <c r="C2" s="5" t="s">
        <v>45</v>
      </c>
      <c r="D2" s="5" t="s">
        <v>46</v>
      </c>
      <c r="E2" s="5" t="s">
        <v>101</v>
      </c>
      <c r="F2" s="61">
        <f>IF(ISERROR(VLOOKUP(Q2,Race1!$A$5:$Q$50,17,FALSE)),($D$48+1),VLOOKUP(Q2,Race1!$A$5:$Q$50,17,FALSE))</f>
        <v>1</v>
      </c>
      <c r="G2" s="61">
        <f>IF(ISERROR(VLOOKUP(Q2,Race2!$A$5:$Q$50,17,FALSE)),($D$48+1),VLOOKUP(Q2,Race2!$A$5:$Q$50,17,FALSE))</f>
        <v>7</v>
      </c>
      <c r="H2" s="61">
        <f>IF(ISERROR(VLOOKUP(Q2,Race3!$A$5:$Q$50,17,FALSE)),($D$48+1),VLOOKUP(Q2,Race3!$A$5:$Q$50,17,FALSE))</f>
        <v>1</v>
      </c>
      <c r="I2" s="33"/>
      <c r="J2" s="33"/>
      <c r="K2" s="31">
        <f>SMALL(F2:H2,1)</f>
        <v>1</v>
      </c>
      <c r="L2" s="31">
        <f>SMALL(F2:H2,2)</f>
        <v>1</v>
      </c>
      <c r="M2" s="31">
        <f>SMALL(F2:H2,3)</f>
        <v>7</v>
      </c>
      <c r="N2" s="32"/>
      <c r="O2" s="32">
        <f>SUM((F2+G2+H2)-(M2))</f>
        <v>2</v>
      </c>
      <c r="P2" s="42">
        <v>1</v>
      </c>
      <c r="Q2" t="str">
        <f>CONCATENATE(D2,C2)</f>
        <v>AntonelliS</v>
      </c>
    </row>
    <row r="3" spans="1:17" ht="12.75">
      <c r="A3" s="4">
        <v>2</v>
      </c>
      <c r="B3" s="48"/>
      <c r="C3" s="5" t="s">
        <v>47</v>
      </c>
      <c r="D3" s="5" t="s">
        <v>48</v>
      </c>
      <c r="E3" s="5" t="s">
        <v>101</v>
      </c>
      <c r="F3" s="61">
        <f>IF(ISERROR(VLOOKUP(Q3,Race1!$A$5:$Q$50,17,FALSE)),($D$48+1),VLOOKUP(Q3,Race1!$A$5:$Q$50,17,FALSE))</f>
        <v>2</v>
      </c>
      <c r="G3" s="61">
        <f>IF(ISERROR(VLOOKUP(Q3,Race2!$A$5:$Q$50,17,FALSE)),($D$48+1),VLOOKUP(Q3,Race2!$A$5:$Q$50,17,FALSE))</f>
        <v>1</v>
      </c>
      <c r="H3" s="61">
        <f>IF(ISERROR(VLOOKUP(Q3,Race3!$A$5:$Q$50,17,FALSE)),($D$48+1),VLOOKUP(Q3,Race3!$A$5:$Q$50,17,FALSE))</f>
        <v>6</v>
      </c>
      <c r="I3" s="30"/>
      <c r="J3" s="30"/>
      <c r="K3" s="31">
        <f>SMALL(F3:H3,1)</f>
        <v>1</v>
      </c>
      <c r="L3" s="31">
        <f>SMALL(F3:H3,2)</f>
        <v>2</v>
      </c>
      <c r="M3" s="31">
        <f>SMALL(F3:H3,3)</f>
        <v>6</v>
      </c>
      <c r="N3" s="32"/>
      <c r="O3" s="32">
        <f>SUM((F3+G3+H3)-(M3))</f>
        <v>3</v>
      </c>
      <c r="P3" s="42">
        <v>2</v>
      </c>
      <c r="Q3" t="str">
        <f aca="true" t="shared" si="0" ref="Q3:Q46">CONCATENATE(D3,C3)</f>
        <v>FilleryP</v>
      </c>
    </row>
    <row r="4" spans="1:17" ht="12.75">
      <c r="A4" s="4">
        <v>3</v>
      </c>
      <c r="B4" s="48"/>
      <c r="C4" s="5" t="s">
        <v>54</v>
      </c>
      <c r="D4" s="5" t="s">
        <v>55</v>
      </c>
      <c r="E4" s="5" t="s">
        <v>103</v>
      </c>
      <c r="F4" s="61">
        <f>IF(ISERROR(VLOOKUP(Q4,Race1!$A$5:$Q$50,17,FALSE)),($D$48+1),VLOOKUP(Q4,Race1!$A$5:$Q$50,17,FALSE))</f>
        <v>6</v>
      </c>
      <c r="G4" s="61">
        <f>IF(ISERROR(VLOOKUP(Q4,Race2!$A$5:$Q$50,17,FALSE)),($D$48+1),VLOOKUP(Q4,Race2!$A$5:$Q$50,17,FALSE))</f>
        <v>4</v>
      </c>
      <c r="H4" s="61">
        <f>IF(ISERROR(VLOOKUP(Q4,Race3!$A$5:$Q$50,17,FALSE)),($D$48+1),VLOOKUP(Q4,Race3!$A$5:$Q$50,17,FALSE))</f>
        <v>2</v>
      </c>
      <c r="I4" s="36"/>
      <c r="J4" s="37"/>
      <c r="K4" s="31">
        <f>SMALL(F4:H4,1)</f>
        <v>2</v>
      </c>
      <c r="L4" s="31">
        <f>SMALL(F4:H4,2)</f>
        <v>4</v>
      </c>
      <c r="M4" s="31">
        <f>SMALL(F4:H4,3)</f>
        <v>6</v>
      </c>
      <c r="N4" s="31"/>
      <c r="O4" s="32">
        <f>SUM((F4+G4+H4)-(M4))</f>
        <v>6</v>
      </c>
      <c r="P4" s="43">
        <v>3</v>
      </c>
      <c r="Q4" t="str">
        <f t="shared" si="0"/>
        <v>YoungV</v>
      </c>
    </row>
    <row r="5" spans="1:17" ht="12.75">
      <c r="A5" s="7">
        <v>4</v>
      </c>
      <c r="B5" s="47"/>
      <c r="C5" s="5" t="s">
        <v>49</v>
      </c>
      <c r="D5" s="5" t="s">
        <v>50</v>
      </c>
      <c r="E5" s="5" t="s">
        <v>101</v>
      </c>
      <c r="F5" s="61">
        <f>IF(ISERROR(VLOOKUP(Q5,Race1!$A$5:$Q$50,17,FALSE)),($D$48+1),VLOOKUP(Q5,Race1!$A$5:$Q$50,17,FALSE))</f>
        <v>3</v>
      </c>
      <c r="G5" s="61">
        <f>IF(ISERROR(VLOOKUP(Q5,Race2!$A$5:$Q$50,17,FALSE)),($D$48+1),VLOOKUP(Q5,Race2!$A$5:$Q$50,17,FALSE))</f>
        <v>5</v>
      </c>
      <c r="H5" s="61">
        <f>IF(ISERROR(VLOOKUP(Q5,Race3!$A$5:$Q$50,17,FALSE)),($D$48+1),VLOOKUP(Q5,Race3!$A$5:$Q$50,17,FALSE))</f>
        <v>3</v>
      </c>
      <c r="I5" s="36"/>
      <c r="J5" s="37"/>
      <c r="K5" s="31">
        <f>SMALL(F5:H5,1)</f>
        <v>3</v>
      </c>
      <c r="L5" s="31">
        <f>SMALL(F5:H5,2)</f>
        <v>3</v>
      </c>
      <c r="M5" s="31">
        <f>SMALL(F5:H5,3)</f>
        <v>5</v>
      </c>
      <c r="N5" s="31"/>
      <c r="O5" s="32">
        <f>SUM((F5+G5+H5)-(M5))</f>
        <v>6</v>
      </c>
      <c r="P5" s="42">
        <v>4</v>
      </c>
      <c r="Q5" t="str">
        <f t="shared" si="0"/>
        <v>RickardsJ</v>
      </c>
    </row>
    <row r="6" spans="1:17" ht="12.75">
      <c r="A6" s="7">
        <v>5</v>
      </c>
      <c r="B6" s="47"/>
      <c r="C6" s="5" t="s">
        <v>60</v>
      </c>
      <c r="D6" s="5" t="s">
        <v>100</v>
      </c>
      <c r="E6" s="5" t="s">
        <v>103</v>
      </c>
      <c r="F6" s="61">
        <f>IF(ISERROR(VLOOKUP(Q6,Race1!$A$5:$Q$50,17,FALSE)),($D$48+1),VLOOKUP(Q6,Race1!$A$5:$Q$50,17,FALSE))</f>
        <v>9</v>
      </c>
      <c r="G6" s="61">
        <f>IF(ISERROR(VLOOKUP(Q6,Race2!$A$5:$Q$50,17,FALSE)),($D$48+1),VLOOKUP(Q6,Race2!$A$5:$Q$50,17,FALSE))</f>
        <v>2</v>
      </c>
      <c r="H6" s="61">
        <f>IF(ISERROR(VLOOKUP(Q6,Race3!$A$5:$Q$50,17,FALSE)),($D$48+1),VLOOKUP(Q6,Race3!$A$5:$Q$50,17,FALSE))</f>
        <v>5</v>
      </c>
      <c r="I6" s="34"/>
      <c r="J6" s="35"/>
      <c r="K6" s="31">
        <f>SMALL(F6:H6,1)</f>
        <v>2</v>
      </c>
      <c r="L6" s="31">
        <f>SMALL(F6:H6,2)</f>
        <v>5</v>
      </c>
      <c r="M6" s="31">
        <f>SMALL(F6:H6,3)</f>
        <v>9</v>
      </c>
      <c r="N6" s="31"/>
      <c r="O6" s="32">
        <f>SUM((F6+G6+H6)-(M6))</f>
        <v>7</v>
      </c>
      <c r="P6" s="42">
        <v>5</v>
      </c>
      <c r="Q6" t="str">
        <f t="shared" si="0"/>
        <v>CarvethG</v>
      </c>
    </row>
    <row r="7" spans="1:17" ht="12.75">
      <c r="A7" s="7">
        <v>6</v>
      </c>
      <c r="B7" s="47"/>
      <c r="C7" s="5" t="s">
        <v>52</v>
      </c>
      <c r="D7" s="5" t="s">
        <v>53</v>
      </c>
      <c r="E7" s="5" t="s">
        <v>103</v>
      </c>
      <c r="F7" s="61">
        <f>IF(ISERROR(VLOOKUP(Q7,Race1!$A$5:$Q$50,17,FALSE)),($D$48+1),VLOOKUP(Q7,Race1!$A$5:$Q$50,17,FALSE))</f>
        <v>5</v>
      </c>
      <c r="G7" s="61">
        <f>IF(ISERROR(VLOOKUP(Q7,Race2!$A$5:$Q$50,17,FALSE)),($D$48+1),VLOOKUP(Q7,Race2!$A$5:$Q$50,17,FALSE))</f>
        <v>11</v>
      </c>
      <c r="H7" s="61">
        <f>IF(ISERROR(VLOOKUP(Q7,Race3!$A$5:$Q$50,17,FALSE)),($D$48+1),VLOOKUP(Q7,Race3!$A$5:$Q$50,17,FALSE))</f>
        <v>7</v>
      </c>
      <c r="I7" s="34"/>
      <c r="J7" s="35"/>
      <c r="K7" s="31">
        <f>SMALL(F7:H7,1)</f>
        <v>5</v>
      </c>
      <c r="L7" s="31">
        <f>SMALL(F7:H7,2)</f>
        <v>7</v>
      </c>
      <c r="M7" s="31">
        <f>SMALL(F7:H7,3)</f>
        <v>11</v>
      </c>
      <c r="N7" s="31"/>
      <c r="O7" s="32">
        <f>SUM((F7+G7+H7)-(M7))</f>
        <v>12</v>
      </c>
      <c r="P7" s="43">
        <v>6</v>
      </c>
      <c r="Q7" t="str">
        <f t="shared" si="0"/>
        <v>LoyW</v>
      </c>
    </row>
    <row r="8" spans="1:17" ht="12.75">
      <c r="A8" s="7">
        <v>7</v>
      </c>
      <c r="B8" s="47"/>
      <c r="C8" s="5" t="s">
        <v>56</v>
      </c>
      <c r="D8" s="5" t="s">
        <v>57</v>
      </c>
      <c r="E8" s="5" t="s">
        <v>103</v>
      </c>
      <c r="F8" s="61">
        <f>IF(ISERROR(VLOOKUP(Q8,Race1!$A$5:$Q$50,17,FALSE)),($D$48+1),VLOOKUP(Q8,Race1!$A$5:$Q$50,17,FALSE))</f>
        <v>7</v>
      </c>
      <c r="G8" s="61">
        <f>IF(ISERROR(VLOOKUP(Q8,Race2!$A$5:$Q$50,17,FALSE)),($D$48+1),VLOOKUP(Q8,Race2!$A$5:$Q$50,17,FALSE))</f>
        <v>6</v>
      </c>
      <c r="H8" s="61">
        <f>IF(ISERROR(VLOOKUP(Q8,Race3!$A$5:$Q$50,17,FALSE)),($D$48+1),VLOOKUP(Q8,Race3!$A$5:$Q$50,17,FALSE))</f>
        <v>8</v>
      </c>
      <c r="I8" s="34"/>
      <c r="J8" s="35"/>
      <c r="K8" s="31">
        <f>SMALL(F8:H8,1)</f>
        <v>6</v>
      </c>
      <c r="L8" s="31">
        <f>SMALL(F8:H8,2)</f>
        <v>7</v>
      </c>
      <c r="M8" s="31">
        <f>SMALL(F8:H8,3)</f>
        <v>8</v>
      </c>
      <c r="N8" s="31"/>
      <c r="O8" s="32">
        <f>SUM((F8+G8+H8)-(M8))</f>
        <v>13</v>
      </c>
      <c r="P8" s="42">
        <v>7</v>
      </c>
      <c r="Q8" t="str">
        <f t="shared" si="0"/>
        <v>O'TooleT</v>
      </c>
    </row>
    <row r="9" spans="1:17" ht="12.75">
      <c r="A9" s="7">
        <v>8</v>
      </c>
      <c r="B9" s="47"/>
      <c r="C9" s="5" t="s">
        <v>56</v>
      </c>
      <c r="D9" s="5" t="s">
        <v>61</v>
      </c>
      <c r="E9" s="5" t="s">
        <v>101</v>
      </c>
      <c r="F9" s="61">
        <f>IF(ISERROR(VLOOKUP(Q9,Race1!$A$5:$Q$50,17,FALSE)),($D$48+1),VLOOKUP(Q9,Race1!$A$5:$Q$50,17,FALSE))</f>
        <v>10</v>
      </c>
      <c r="G9" s="61">
        <f>IF(ISERROR(VLOOKUP(Q9,Race2!$A$5:$Q$50,17,FALSE)),($D$48+1),VLOOKUP(Q9,Race2!$A$5:$Q$50,17,FALSE))</f>
        <v>13</v>
      </c>
      <c r="H9" s="61">
        <f>IF(ISERROR(VLOOKUP(Q9,Race3!$A$5:$Q$50,17,FALSE)),($D$48+1),VLOOKUP(Q9,Race3!$A$5:$Q$50,17,FALSE))</f>
        <v>4</v>
      </c>
      <c r="I9" s="34"/>
      <c r="J9" s="35"/>
      <c r="K9" s="31">
        <f>SMALL(F9:H9,1)</f>
        <v>4</v>
      </c>
      <c r="L9" s="31">
        <f>SMALL(F9:H9,2)</f>
        <v>10</v>
      </c>
      <c r="M9" s="31">
        <f>SMALL(F9:H9,3)</f>
        <v>13</v>
      </c>
      <c r="N9" s="31"/>
      <c r="O9" s="32">
        <f>SUM((F9+G9+H9)-(M9))</f>
        <v>14</v>
      </c>
      <c r="P9" s="42">
        <v>8</v>
      </c>
      <c r="Q9" t="str">
        <f t="shared" si="0"/>
        <v>RawlinsT</v>
      </c>
    </row>
    <row r="10" spans="1:17" ht="12.75">
      <c r="A10" s="7">
        <v>9</v>
      </c>
      <c r="B10" s="47"/>
      <c r="C10" s="5" t="s">
        <v>70</v>
      </c>
      <c r="D10" s="5" t="s">
        <v>99</v>
      </c>
      <c r="E10" s="5" t="s">
        <v>103</v>
      </c>
      <c r="F10" s="61">
        <f>IF(ISERROR(VLOOKUP(Q10,Race1!$A$5:$Q$50,17,FALSE)),($D$48+1),VLOOKUP(Q10,Race1!$A$5:$Q$50,17,FALSE))</f>
        <v>12</v>
      </c>
      <c r="G10" s="61">
        <f>IF(ISERROR(VLOOKUP(Q10,Race2!$A$5:$Q$50,17,FALSE)),($D$48+1),VLOOKUP(Q10,Race2!$A$5:$Q$50,17,FALSE))</f>
        <v>3</v>
      </c>
      <c r="H10" s="61">
        <f>IF(ISERROR(VLOOKUP(Q10,Race3!$A$5:$Q$50,17,FALSE)),($D$48+1),VLOOKUP(Q10,Race3!$A$5:$Q$50,17,FALSE))</f>
        <v>13</v>
      </c>
      <c r="I10" s="36"/>
      <c r="J10" s="37"/>
      <c r="K10" s="31">
        <f>SMALL(F10:H10,1)</f>
        <v>3</v>
      </c>
      <c r="L10" s="31">
        <f>SMALL(F10:H10,2)</f>
        <v>12</v>
      </c>
      <c r="M10" s="31">
        <f>SMALL(F10:H10,3)</f>
        <v>13</v>
      </c>
      <c r="N10" s="31"/>
      <c r="O10" s="32">
        <f>SUM((F10+G10+H10)-(M10))</f>
        <v>15</v>
      </c>
      <c r="P10" s="43">
        <v>9</v>
      </c>
      <c r="Q10" t="str">
        <f t="shared" si="0"/>
        <v>CambrookR</v>
      </c>
    </row>
    <row r="11" spans="1:17" ht="12.75">
      <c r="A11" s="7">
        <v>10</v>
      </c>
      <c r="B11" s="47"/>
      <c r="C11" s="5" t="s">
        <v>49</v>
      </c>
      <c r="D11" s="5" t="s">
        <v>65</v>
      </c>
      <c r="E11" s="5" t="s">
        <v>101</v>
      </c>
      <c r="F11" s="61">
        <f>IF(ISERROR(VLOOKUP(Q11,Race1!$A$5:$Q$50,17,FALSE)),($D$48+1),VLOOKUP(Q11,Race1!$A$5:$Q$50,17,FALSE))</f>
        <v>15</v>
      </c>
      <c r="G11" s="61">
        <f>IF(ISERROR(VLOOKUP(Q11,Race2!$A$5:$Q$50,17,FALSE)),($D$48+1),VLOOKUP(Q11,Race2!$A$5:$Q$50,17,FALSE))</f>
        <v>8</v>
      </c>
      <c r="H11" s="61">
        <f>IF(ISERROR(VLOOKUP(Q11,Race3!$A$5:$Q$50,17,FALSE)),($D$48+1),VLOOKUP(Q11,Race3!$A$5:$Q$50,17,FALSE))</f>
        <v>12</v>
      </c>
      <c r="I11" s="34"/>
      <c r="J11" s="35"/>
      <c r="K11" s="31">
        <f>SMALL(F11:H11,1)</f>
        <v>8</v>
      </c>
      <c r="L11" s="31">
        <f>SMALL(F11:H11,2)</f>
        <v>12</v>
      </c>
      <c r="M11" s="31">
        <f>SMALL(F11:H11,3)</f>
        <v>15</v>
      </c>
      <c r="N11" s="31"/>
      <c r="O11" s="32">
        <f>SUM((F11+G11+H11)-(M11))</f>
        <v>20</v>
      </c>
      <c r="P11" s="42">
        <v>10</v>
      </c>
      <c r="Q11" t="str">
        <f t="shared" si="0"/>
        <v>HarrisonJ</v>
      </c>
    </row>
    <row r="12" spans="1:17" ht="12.75">
      <c r="A12" s="7">
        <v>11</v>
      </c>
      <c r="B12" s="47"/>
      <c r="C12" s="5" t="s">
        <v>49</v>
      </c>
      <c r="D12" s="5" t="s">
        <v>95</v>
      </c>
      <c r="E12" s="5" t="s">
        <v>103</v>
      </c>
      <c r="F12" s="61">
        <f>IF(ISERROR(VLOOKUP(Q12,Race1!$A$5:$Q$50,17,FALSE)),($D$48+1),VLOOKUP(Q12,Race1!$A$5:$Q$50,17,FALSE))</f>
        <v>44</v>
      </c>
      <c r="G12" s="61">
        <f>IF(ISERROR(VLOOKUP(Q12,Race2!$A$5:$Q$50,17,FALSE)),($D$48+1),VLOOKUP(Q12,Race2!$A$5:$Q$50,17,FALSE))</f>
        <v>9</v>
      </c>
      <c r="H12" s="61">
        <f>IF(ISERROR(VLOOKUP(Q12,Race3!$A$5:$Q$50,17,FALSE)),($D$48+1),VLOOKUP(Q12,Race3!$A$5:$Q$50,17,FALSE))</f>
        <v>11</v>
      </c>
      <c r="I12" s="34"/>
      <c r="J12" s="35"/>
      <c r="K12" s="31">
        <f>SMALL(F12:H12,1)</f>
        <v>9</v>
      </c>
      <c r="L12" s="31">
        <f>SMALL(F12:H12,2)</f>
        <v>11</v>
      </c>
      <c r="M12" s="31">
        <f>SMALL(F12:H12,3)</f>
        <v>44</v>
      </c>
      <c r="N12" s="31"/>
      <c r="O12" s="32">
        <f>SUM((F12+G12+H12)-(M12))</f>
        <v>20</v>
      </c>
      <c r="P12" s="42">
        <v>11</v>
      </c>
      <c r="Q12" t="str">
        <f t="shared" si="0"/>
        <v>JowettJ</v>
      </c>
    </row>
    <row r="13" spans="1:17" ht="12.75">
      <c r="A13" s="7">
        <v>12</v>
      </c>
      <c r="B13" s="47"/>
      <c r="C13" s="5" t="s">
        <v>45</v>
      </c>
      <c r="D13" s="5" t="s">
        <v>87</v>
      </c>
      <c r="E13" s="5" t="s">
        <v>103</v>
      </c>
      <c r="F13" s="61">
        <f>IF(ISERROR(VLOOKUP(Q13,Race1!$A$5:$Q$50,17,FALSE)),($D$48+1),VLOOKUP(Q13,Race1!$A$5:$Q$50,17,FALSE))</f>
        <v>32</v>
      </c>
      <c r="G13" s="61">
        <f>IF(ISERROR(VLOOKUP(Q13,Race2!$A$5:$Q$50,17,FALSE)),($D$48+1),VLOOKUP(Q13,Race2!$A$5:$Q$50,17,FALSE))</f>
        <v>12</v>
      </c>
      <c r="H13" s="61">
        <f>IF(ISERROR(VLOOKUP(Q13,Race3!$A$5:$Q$50,17,FALSE)),($D$48+1),VLOOKUP(Q13,Race3!$A$5:$Q$50,17,FALSE))</f>
        <v>9</v>
      </c>
      <c r="I13" s="34"/>
      <c r="J13" s="35"/>
      <c r="K13" s="31">
        <f>SMALL(F13:H13,1)</f>
        <v>9</v>
      </c>
      <c r="L13" s="31">
        <f>SMALL(F13:H13,2)</f>
        <v>12</v>
      </c>
      <c r="M13" s="31">
        <f>SMALL(F13:H13,3)</f>
        <v>32</v>
      </c>
      <c r="N13" s="31"/>
      <c r="O13" s="32">
        <f>SUM((F13+G13+H13)-(M13))</f>
        <v>21</v>
      </c>
      <c r="P13" s="43">
        <v>12</v>
      </c>
      <c r="Q13" t="str">
        <f t="shared" si="0"/>
        <v>JonesS</v>
      </c>
    </row>
    <row r="14" spans="1:17" ht="12.75">
      <c r="A14" s="7">
        <v>13</v>
      </c>
      <c r="B14" s="47"/>
      <c r="C14" s="5" t="s">
        <v>47</v>
      </c>
      <c r="D14" s="5" t="s">
        <v>62</v>
      </c>
      <c r="E14" s="5" t="s">
        <v>103</v>
      </c>
      <c r="F14" s="61">
        <f>IF(ISERROR(VLOOKUP(Q14,Race1!$A$5:$Q$50,17,FALSE)),($D$48+1),VLOOKUP(Q14,Race1!$A$5:$Q$50,17,FALSE))</f>
        <v>11</v>
      </c>
      <c r="G14" s="61">
        <f>IF(ISERROR(VLOOKUP(Q14,Race2!$A$5:$Q$50,17,FALSE)),($D$48+1),VLOOKUP(Q14,Race2!$A$5:$Q$50,17,FALSE))</f>
        <v>10</v>
      </c>
      <c r="H14" s="61">
        <f>IF(ISERROR(VLOOKUP(Q14,Race3!$A$5:$Q$50,17,FALSE)),($D$48+1),VLOOKUP(Q14,Race3!$A$5:$Q$50,17,FALSE))</f>
        <v>14</v>
      </c>
      <c r="I14" s="36"/>
      <c r="J14" s="37"/>
      <c r="K14" s="31">
        <f>SMALL(F14:H14,1)</f>
        <v>10</v>
      </c>
      <c r="L14" s="31">
        <f>SMALL(F14:H14,2)</f>
        <v>11</v>
      </c>
      <c r="M14" s="31">
        <f>SMALL(F14:H14,3)</f>
        <v>14</v>
      </c>
      <c r="N14" s="31"/>
      <c r="O14" s="32">
        <f>SUM((F14+G14+H14)-(M14))</f>
        <v>21</v>
      </c>
      <c r="P14" s="42">
        <v>13</v>
      </c>
      <c r="Q14" t="str">
        <f t="shared" si="0"/>
        <v>HurnP</v>
      </c>
    </row>
    <row r="15" spans="1:17" ht="12.75">
      <c r="A15" s="7">
        <v>14</v>
      </c>
      <c r="B15" s="47"/>
      <c r="C15" s="5" t="s">
        <v>45</v>
      </c>
      <c r="D15" s="5" t="s">
        <v>51</v>
      </c>
      <c r="E15" s="5" t="s">
        <v>102</v>
      </c>
      <c r="F15" s="61">
        <f>IF(ISERROR(VLOOKUP(Q15,Race1!$A$5:$Q$50,17,FALSE)),($D$48+1),VLOOKUP(Q15,Race1!$A$5:$Q$50,17,FALSE))</f>
        <v>4</v>
      </c>
      <c r="G15" s="61">
        <f>IF(ISERROR(VLOOKUP(Q15,Race2!$A$5:$Q$50,17,FALSE)),($D$48+1),VLOOKUP(Q15,Race2!$A$5:$Q$50,17,FALSE))</f>
        <v>18</v>
      </c>
      <c r="H15" s="61">
        <f>IF(ISERROR(VLOOKUP(Q15,Race3!$A$5:$Q$50,17,FALSE)),($D$48+1),VLOOKUP(Q15,Race3!$A$5:$Q$50,17,FALSE))</f>
        <v>19</v>
      </c>
      <c r="I15" s="36"/>
      <c r="J15" s="37"/>
      <c r="K15" s="31">
        <f>SMALL(F15:H15,1)</f>
        <v>4</v>
      </c>
      <c r="L15" s="31">
        <f>SMALL(F15:H15,2)</f>
        <v>18</v>
      </c>
      <c r="M15" s="31">
        <f>SMALL(F15:H15,3)</f>
        <v>19</v>
      </c>
      <c r="N15" s="31"/>
      <c r="O15" s="32">
        <f>SUM((F15+G15+H15)-(M15))</f>
        <v>22</v>
      </c>
      <c r="P15" s="42">
        <v>14</v>
      </c>
      <c r="Q15" t="str">
        <f t="shared" si="0"/>
        <v>DerhamS</v>
      </c>
    </row>
    <row r="16" spans="1:17" ht="12.75">
      <c r="A16" s="7">
        <v>15</v>
      </c>
      <c r="B16" s="47"/>
      <c r="C16" s="5" t="s">
        <v>58</v>
      </c>
      <c r="D16" s="5" t="s">
        <v>59</v>
      </c>
      <c r="E16" s="5" t="s">
        <v>101</v>
      </c>
      <c r="F16" s="61">
        <f>IF(ISERROR(VLOOKUP(Q16,Race1!$A$5:$Q$50,17,FALSE)),($D$48+1),VLOOKUP(Q16,Race1!$A$5:$Q$50,17,FALSE))</f>
        <v>8</v>
      </c>
      <c r="G16" s="61">
        <f>IF(ISERROR(VLOOKUP(Q16,Race2!$A$5:$Q$50,17,FALSE)),($D$48+1),VLOOKUP(Q16,Race2!$A$5:$Q$50,17,FALSE))</f>
        <v>15</v>
      </c>
      <c r="H16" s="61">
        <f>IF(ISERROR(VLOOKUP(Q16,Race3!$A$5:$Q$50,17,FALSE)),($D$48+1),VLOOKUP(Q16,Race3!$A$5:$Q$50,17,FALSE))</f>
        <v>17</v>
      </c>
      <c r="I16" s="36"/>
      <c r="J16" s="37"/>
      <c r="K16" s="31">
        <f>SMALL(F16:H16,1)</f>
        <v>8</v>
      </c>
      <c r="L16" s="31">
        <f>SMALL(F16:H16,2)</f>
        <v>15</v>
      </c>
      <c r="M16" s="31">
        <f>SMALL(F16:H16,3)</f>
        <v>17</v>
      </c>
      <c r="N16" s="31"/>
      <c r="O16" s="32">
        <f>SUM((F16+G16+H16)-(M16))</f>
        <v>23</v>
      </c>
      <c r="P16" s="43">
        <v>15</v>
      </c>
      <c r="Q16" t="str">
        <f t="shared" si="0"/>
        <v>BlackwellA</v>
      </c>
    </row>
    <row r="17" spans="1:17" ht="12.75">
      <c r="A17" s="7">
        <v>16</v>
      </c>
      <c r="B17" s="47"/>
      <c r="C17" s="5" t="s">
        <v>67</v>
      </c>
      <c r="D17" s="5" t="s">
        <v>68</v>
      </c>
      <c r="E17" s="5" t="s">
        <v>101</v>
      </c>
      <c r="F17" s="61">
        <f>IF(ISERROR(VLOOKUP(Q17,Race1!$A$5:$Q$50,17,FALSE)),($D$48+1),VLOOKUP(Q17,Race1!$A$5:$Q$50,17,FALSE))</f>
        <v>17</v>
      </c>
      <c r="G17" s="61">
        <f>IF(ISERROR(VLOOKUP(Q17,Race2!$A$5:$Q$50,17,FALSE)),($D$48+1),VLOOKUP(Q17,Race2!$A$5:$Q$50,17,FALSE))</f>
        <v>14</v>
      </c>
      <c r="H17" s="61">
        <f>IF(ISERROR(VLOOKUP(Q17,Race3!$A$5:$Q$50,17,FALSE)),($D$48+1),VLOOKUP(Q17,Race3!$A$5:$Q$50,17,FALSE))</f>
        <v>10</v>
      </c>
      <c r="I17" s="34"/>
      <c r="J17" s="35"/>
      <c r="K17" s="31">
        <f>SMALL(F17:H17,1)</f>
        <v>10</v>
      </c>
      <c r="L17" s="31">
        <f>SMALL(F17:H17,2)</f>
        <v>14</v>
      </c>
      <c r="M17" s="31">
        <f>SMALL(F17:H17,3)</f>
        <v>17</v>
      </c>
      <c r="N17" s="31"/>
      <c r="O17" s="32">
        <f>SUM((F17+G17+H17)-(M17))</f>
        <v>24</v>
      </c>
      <c r="P17" s="42">
        <v>16</v>
      </c>
      <c r="Q17" t="str">
        <f t="shared" si="0"/>
        <v>HallF</v>
      </c>
    </row>
    <row r="18" spans="1:17" ht="12.75">
      <c r="A18" s="7">
        <v>17</v>
      </c>
      <c r="B18" s="47"/>
      <c r="C18" s="5" t="s">
        <v>58</v>
      </c>
      <c r="D18" s="5" t="s">
        <v>78</v>
      </c>
      <c r="E18" s="5" t="s">
        <v>103</v>
      </c>
      <c r="F18" s="61">
        <f>IF(ISERROR(VLOOKUP(Q18,Race1!$A$5:$Q$50,17,FALSE)),($D$48+1),VLOOKUP(Q18,Race1!$A$5:$Q$50,17,FALSE))</f>
        <v>14</v>
      </c>
      <c r="G18" s="61">
        <f>IF(ISERROR(VLOOKUP(Q18,Race2!$A$5:$Q$50,17,FALSE)),($D$48+1),VLOOKUP(Q18,Race2!$A$5:$Q$50,17,FALSE))</f>
        <v>17</v>
      </c>
      <c r="H18" s="61">
        <f>IF(ISERROR(VLOOKUP(Q18,Race3!$A$5:$Q$50,17,FALSE)),($D$48+1),VLOOKUP(Q18,Race3!$A$5:$Q$50,17,FALSE))</f>
        <v>16</v>
      </c>
      <c r="I18" s="36"/>
      <c r="J18" s="37"/>
      <c r="K18" s="31">
        <f>SMALL(F18:H18,1)</f>
        <v>14</v>
      </c>
      <c r="L18" s="31">
        <f>SMALL(F18:H18,2)</f>
        <v>16</v>
      </c>
      <c r="M18" s="31">
        <f>SMALL(F18:H18,3)</f>
        <v>17</v>
      </c>
      <c r="N18" s="31"/>
      <c r="O18" s="32">
        <f>SUM((F18+G18+H18)-(M18))</f>
        <v>30</v>
      </c>
      <c r="P18" s="42">
        <v>17</v>
      </c>
      <c r="Q18" t="str">
        <f t="shared" si="0"/>
        <v>ChampA</v>
      </c>
    </row>
    <row r="19" spans="1:17" ht="12.75">
      <c r="A19" s="7">
        <v>18</v>
      </c>
      <c r="B19" s="47"/>
      <c r="C19" s="5" t="s">
        <v>58</v>
      </c>
      <c r="D19" s="5" t="s">
        <v>66</v>
      </c>
      <c r="E19" s="5" t="s">
        <v>103</v>
      </c>
      <c r="F19" s="61">
        <f>IF(ISERROR(VLOOKUP(Q19,Race1!$A$5:$Q$50,17,FALSE)),($D$48+1),VLOOKUP(Q19,Race1!$A$5:$Q$50,17,FALSE))</f>
        <v>16</v>
      </c>
      <c r="G19" s="61">
        <f>IF(ISERROR(VLOOKUP(Q19,Race2!$A$5:$Q$50,17,FALSE)),($D$48+1),VLOOKUP(Q19,Race2!$A$5:$Q$50,17,FALSE))</f>
        <v>16</v>
      </c>
      <c r="H19" s="61">
        <f>IF(ISERROR(VLOOKUP(Q19,Race3!$A$5:$Q$50,17,FALSE)),($D$48+1),VLOOKUP(Q19,Race3!$A$5:$Q$50,17,FALSE))</f>
        <v>15</v>
      </c>
      <c r="I19" s="34"/>
      <c r="J19" s="35"/>
      <c r="K19" s="31">
        <f>SMALL(F19:H19,1)</f>
        <v>15</v>
      </c>
      <c r="L19" s="31">
        <f>SMALL(F19:H19,2)</f>
        <v>16</v>
      </c>
      <c r="M19" s="31">
        <f>SMALL(F19:H19,3)</f>
        <v>16</v>
      </c>
      <c r="N19" s="31"/>
      <c r="O19" s="32">
        <f>SUM((F19+G19+H19)-(M19))</f>
        <v>31</v>
      </c>
      <c r="P19" s="42">
        <v>18</v>
      </c>
      <c r="Q19" t="str">
        <f t="shared" si="0"/>
        <v>GatesA</v>
      </c>
    </row>
    <row r="20" spans="1:17" ht="12.75">
      <c r="A20" s="7">
        <v>19</v>
      </c>
      <c r="B20" s="47"/>
      <c r="C20" s="5" t="s">
        <v>63</v>
      </c>
      <c r="D20" s="5" t="s">
        <v>64</v>
      </c>
      <c r="E20" s="5" t="s">
        <v>104</v>
      </c>
      <c r="F20" s="61">
        <f>IF(ISERROR(VLOOKUP(Q20,Race1!$A$5:$Q$50,17,FALSE)),($D$48+1),VLOOKUP(Q20,Race1!$A$5:$Q$50,17,FALSE))</f>
        <v>13</v>
      </c>
      <c r="G20" s="61">
        <f>IF(ISERROR(VLOOKUP(Q20,Race2!$A$5:$Q$50,17,FALSE)),($D$48+1),VLOOKUP(Q20,Race2!$A$5:$Q$50,17,FALSE))</f>
        <v>21</v>
      </c>
      <c r="H20" s="61">
        <f>IF(ISERROR(VLOOKUP(Q20,Race3!$A$5:$Q$50,17,FALSE)),($D$48+1),VLOOKUP(Q20,Race3!$A$5:$Q$50,17,FALSE))</f>
        <v>21</v>
      </c>
      <c r="I20" s="34"/>
      <c r="J20" s="35"/>
      <c r="K20" s="31">
        <f>SMALL(F20:H20,1)</f>
        <v>13</v>
      </c>
      <c r="L20" s="31">
        <f>SMALL(F20:H20,2)</f>
        <v>21</v>
      </c>
      <c r="M20" s="31">
        <f>SMALL(F20:H20,3)</f>
        <v>21</v>
      </c>
      <c r="N20" s="31"/>
      <c r="O20" s="32">
        <f>SUM((F20+G20+H20)-(M20))</f>
        <v>34</v>
      </c>
      <c r="P20" s="42">
        <v>19</v>
      </c>
      <c r="Q20" t="str">
        <f t="shared" si="0"/>
        <v>PopeE</v>
      </c>
    </row>
    <row r="21" spans="1:17" ht="12.75">
      <c r="A21" s="7">
        <v>20</v>
      </c>
      <c r="B21" s="47"/>
      <c r="C21" s="5" t="s">
        <v>58</v>
      </c>
      <c r="D21" s="5" t="s">
        <v>69</v>
      </c>
      <c r="E21" s="5" t="s">
        <v>105</v>
      </c>
      <c r="F21" s="61">
        <f>IF(ISERROR(VLOOKUP(Q21,Race1!$A$5:$Q$50,17,FALSE)),($D$48+1),VLOOKUP(Q21,Race1!$A$5:$Q$50,17,FALSE))</f>
        <v>18</v>
      </c>
      <c r="G21" s="61">
        <f>IF(ISERROR(VLOOKUP(Q21,Race2!$A$5:$Q$50,17,FALSE)),($D$48+1),VLOOKUP(Q21,Race2!$A$5:$Q$50,17,FALSE))</f>
        <v>19</v>
      </c>
      <c r="H21" s="61">
        <f>IF(ISERROR(VLOOKUP(Q21,Race3!$A$5:$Q$50,17,FALSE)),($D$48+1),VLOOKUP(Q21,Race3!$A$5:$Q$50,17,FALSE))</f>
        <v>18</v>
      </c>
      <c r="I21" s="34"/>
      <c r="J21" s="35"/>
      <c r="K21" s="31">
        <f>SMALL(F21:H21,1)</f>
        <v>18</v>
      </c>
      <c r="L21" s="31">
        <f>SMALL(F21:H21,2)</f>
        <v>18</v>
      </c>
      <c r="M21" s="31">
        <f>SMALL(F21:H21,3)</f>
        <v>19</v>
      </c>
      <c r="N21" s="31"/>
      <c r="O21" s="32">
        <f>SUM((F21+G21+H21)-(M21))</f>
        <v>36</v>
      </c>
      <c r="P21" s="43">
        <v>20</v>
      </c>
      <c r="Q21" t="str">
        <f t="shared" si="0"/>
        <v>PryceA</v>
      </c>
    </row>
    <row r="22" spans="1:17" ht="12.75">
      <c r="A22" s="7">
        <v>21</v>
      </c>
      <c r="B22" s="47"/>
      <c r="C22" s="5" t="s">
        <v>74</v>
      </c>
      <c r="D22" s="5" t="s">
        <v>75</v>
      </c>
      <c r="E22" s="5" t="s">
        <v>102</v>
      </c>
      <c r="F22" s="61">
        <f>IF(ISERROR(VLOOKUP(Q22,Race1!$A$5:$Q$50,17,FALSE)),($D$48+1),VLOOKUP(Q22,Race1!$A$5:$Q$50,17,FALSE))</f>
        <v>21</v>
      </c>
      <c r="G22" s="61">
        <f>IF(ISERROR(VLOOKUP(Q22,Race2!$A$5:$Q$50,17,FALSE)),($D$48+1),VLOOKUP(Q22,Race2!$A$5:$Q$50,17,FALSE))</f>
        <v>20</v>
      </c>
      <c r="H22" s="61">
        <f>IF(ISERROR(VLOOKUP(Q22,Race3!$A$5:$Q$50,17,FALSE)),($D$48+1),VLOOKUP(Q22,Race3!$A$5:$Q$50,17,FALSE))</f>
        <v>22</v>
      </c>
      <c r="I22" s="34"/>
      <c r="J22" s="35"/>
      <c r="K22" s="31">
        <f>SMALL(F22:H22,1)</f>
        <v>20</v>
      </c>
      <c r="L22" s="31">
        <f>SMALL(F22:H22,2)</f>
        <v>21</v>
      </c>
      <c r="M22" s="31">
        <f>SMALL(F22:H22,3)</f>
        <v>22</v>
      </c>
      <c r="N22" s="31"/>
      <c r="O22" s="32">
        <f>SUM((F22+G22+H22)-(M22))</f>
        <v>41</v>
      </c>
      <c r="P22" s="42">
        <v>21</v>
      </c>
      <c r="Q22" t="str">
        <f t="shared" si="0"/>
        <v>GloverD</v>
      </c>
    </row>
    <row r="23" spans="1:17" ht="12.75">
      <c r="A23" s="7">
        <v>22</v>
      </c>
      <c r="B23" s="47"/>
      <c r="C23" s="5" t="s">
        <v>56</v>
      </c>
      <c r="D23" s="5" t="s">
        <v>79</v>
      </c>
      <c r="E23" s="5" t="s">
        <v>101</v>
      </c>
      <c r="F23" s="61">
        <f>IF(ISERROR(VLOOKUP(Q23,Race1!$A$5:$Q$50,17,FALSE)),($D$48+1),VLOOKUP(Q23,Race1!$A$5:$Q$50,17,FALSE))</f>
        <v>24</v>
      </c>
      <c r="G23" s="61">
        <f>IF(ISERROR(VLOOKUP(Q23,Race2!$A$5:$Q$50,17,FALSE)),($D$48+1),VLOOKUP(Q23,Race2!$A$5:$Q$50,17,FALSE))</f>
        <v>27</v>
      </c>
      <c r="H23" s="61">
        <f>IF(ISERROR(VLOOKUP(Q23,Race3!$A$5:$Q$50,17,FALSE)),($D$48+1),VLOOKUP(Q23,Race3!$A$5:$Q$50,17,FALSE))</f>
        <v>20</v>
      </c>
      <c r="I23" s="36"/>
      <c r="J23" s="37"/>
      <c r="K23" s="31">
        <f>SMALL(F23:H23,1)</f>
        <v>20</v>
      </c>
      <c r="L23" s="31">
        <f>SMALL(F23:H23,2)</f>
        <v>24</v>
      </c>
      <c r="M23" s="31">
        <f>SMALL(F23:H23,3)</f>
        <v>27</v>
      </c>
      <c r="N23" s="31"/>
      <c r="O23" s="32">
        <f>SUM((F23+G23+H23)-(M23))</f>
        <v>44</v>
      </c>
      <c r="P23" s="42">
        <v>22</v>
      </c>
      <c r="Q23" t="str">
        <f t="shared" si="0"/>
        <v>CookT</v>
      </c>
    </row>
    <row r="24" spans="1:17" ht="12.75">
      <c r="A24" s="7">
        <v>23</v>
      </c>
      <c r="B24" s="47"/>
      <c r="C24" s="5" t="s">
        <v>72</v>
      </c>
      <c r="D24" s="5" t="s">
        <v>73</v>
      </c>
      <c r="E24" s="5" t="s">
        <v>102</v>
      </c>
      <c r="F24" s="61">
        <f>IF(ISERROR(VLOOKUP(Q24,Race1!$A$5:$Q$50,17,FALSE)),($D$48+1),VLOOKUP(Q24,Race1!$A$5:$Q$50,17,FALSE))</f>
        <v>20</v>
      </c>
      <c r="G24" s="61">
        <f>IF(ISERROR(VLOOKUP(Q24,Race2!$A$5:$Q$50,17,FALSE)),($D$48+1),VLOOKUP(Q24,Race2!$A$5:$Q$50,17,FALSE))</f>
        <v>31</v>
      </c>
      <c r="H24" s="61">
        <f>IF(ISERROR(VLOOKUP(Q24,Race3!$A$5:$Q$50,17,FALSE)),($D$48+1),VLOOKUP(Q24,Race3!$A$5:$Q$50,17,FALSE))</f>
        <v>25</v>
      </c>
      <c r="I24" s="36"/>
      <c r="J24" s="37"/>
      <c r="K24" s="31">
        <f>SMALL(F24:H24,1)</f>
        <v>20</v>
      </c>
      <c r="L24" s="31">
        <f>SMALL(F24:H24,2)</f>
        <v>25</v>
      </c>
      <c r="M24" s="31">
        <f>SMALL(F24:H24,3)</f>
        <v>31</v>
      </c>
      <c r="N24" s="31"/>
      <c r="O24" s="32">
        <f>SUM((F24+G24+H24)-(M24))</f>
        <v>45</v>
      </c>
      <c r="P24" s="43">
        <v>23</v>
      </c>
      <c r="Q24" t="str">
        <f t="shared" si="0"/>
        <v>SchwartzM</v>
      </c>
    </row>
    <row r="25" spans="1:17" ht="12.75">
      <c r="A25" s="7">
        <v>24</v>
      </c>
      <c r="B25" s="47"/>
      <c r="C25" s="5" t="s">
        <v>77</v>
      </c>
      <c r="D25" s="5" t="s">
        <v>156</v>
      </c>
      <c r="E25" s="5" t="s">
        <v>107</v>
      </c>
      <c r="F25" s="61">
        <f>IF(ISERROR(VLOOKUP(Q25,Race1!$A$5:$Q$50,17,FALSE)),($D$48+1),VLOOKUP(Q25,Race1!$A$5:$Q$50,17,FALSE))</f>
        <v>23</v>
      </c>
      <c r="G25" s="61">
        <f>IF(ISERROR(VLOOKUP(Q25,Race2!$A$5:$Q$50,17,FALSE)),($D$48+1),VLOOKUP(Q25,Race2!$A$5:$Q$50,17,FALSE))</f>
        <v>22</v>
      </c>
      <c r="H25" s="61">
        <f>IF(ISERROR(VLOOKUP(Q25,Race3!$A$5:$Q$50,17,FALSE)),($D$48+1),VLOOKUP(Q25,Race3!$A$5:$Q$50,17,FALSE))</f>
        <v>23</v>
      </c>
      <c r="I25" s="34"/>
      <c r="J25" s="35"/>
      <c r="K25" s="31">
        <f>SMALL(F25:H25,1)</f>
        <v>22</v>
      </c>
      <c r="L25" s="31">
        <f>SMALL(F25:H25,2)</f>
        <v>23</v>
      </c>
      <c r="M25" s="31">
        <f>SMALL(F25:H25,3)</f>
        <v>23</v>
      </c>
      <c r="N25" s="31"/>
      <c r="O25" s="32">
        <f>SUM((F25+G25+H25)-(M25))</f>
        <v>45</v>
      </c>
      <c r="P25" s="42">
        <v>24</v>
      </c>
      <c r="Q25" t="str">
        <f t="shared" si="0"/>
        <v>ChapmanC</v>
      </c>
    </row>
    <row r="26" spans="1:17" ht="12.75">
      <c r="A26" s="7">
        <v>25</v>
      </c>
      <c r="B26" s="47"/>
      <c r="C26" s="5" t="s">
        <v>58</v>
      </c>
      <c r="D26" s="5" t="s">
        <v>76</v>
      </c>
      <c r="E26" s="5" t="s">
        <v>106</v>
      </c>
      <c r="F26" s="61">
        <f>IF(ISERROR(VLOOKUP(Q26,Race1!$A$5:$Q$50,17,FALSE)),($D$48+1),VLOOKUP(Q26,Race1!$A$5:$Q$50,17,FALSE))</f>
        <v>22</v>
      </c>
      <c r="G26" s="61">
        <f>IF(ISERROR(VLOOKUP(Q26,Race2!$A$5:$Q$50,17,FALSE)),($D$48+1),VLOOKUP(Q26,Race2!$A$5:$Q$50,17,FALSE))</f>
        <v>28</v>
      </c>
      <c r="H26" s="61">
        <f>IF(ISERROR(VLOOKUP(Q26,Race3!$A$5:$Q$50,17,FALSE)),($D$48+1),VLOOKUP(Q26,Race3!$A$5:$Q$50,17,FALSE))</f>
        <v>31</v>
      </c>
      <c r="I26" s="34"/>
      <c r="J26" s="35"/>
      <c r="K26" s="31">
        <f>SMALL(F26:H26,1)</f>
        <v>22</v>
      </c>
      <c r="L26" s="31">
        <f>SMALL(F26:H26,2)</f>
        <v>28</v>
      </c>
      <c r="M26" s="31">
        <f>SMALL(F26:H26,3)</f>
        <v>31</v>
      </c>
      <c r="N26" s="31"/>
      <c r="O26" s="32">
        <f>SUM((F26+G26+H26)-(M26))</f>
        <v>50</v>
      </c>
      <c r="P26" s="42">
        <v>25</v>
      </c>
      <c r="Q26" t="str">
        <f t="shared" si="0"/>
        <v>BennettA</v>
      </c>
    </row>
    <row r="27" spans="1:17" ht="12.75">
      <c r="A27" s="7">
        <v>26</v>
      </c>
      <c r="B27" s="47"/>
      <c r="C27" s="5" t="s">
        <v>93</v>
      </c>
      <c r="D27" s="5" t="s">
        <v>94</v>
      </c>
      <c r="E27" s="5" t="s">
        <v>113</v>
      </c>
      <c r="F27" s="61">
        <f>IF(ISERROR(VLOOKUP(Q27,Race1!$A$5:$Q$50,17,FALSE)),($D$48+1),VLOOKUP(Q27,Race1!$A$5:$Q$50,17,FALSE))</f>
        <v>38</v>
      </c>
      <c r="G27" s="61">
        <f>IF(ISERROR(VLOOKUP(Q27,Race2!$A$5:$Q$50,17,FALSE)),($D$48+1),VLOOKUP(Q27,Race2!$A$5:$Q$50,17,FALSE))</f>
        <v>26</v>
      </c>
      <c r="H27" s="61">
        <f>IF(ISERROR(VLOOKUP(Q27,Race3!$A$5:$Q$50,17,FALSE)),($D$48+1),VLOOKUP(Q27,Race3!$A$5:$Q$50,17,FALSE))</f>
        <v>24</v>
      </c>
      <c r="I27" s="34"/>
      <c r="J27" s="35"/>
      <c r="K27" s="31">
        <f>SMALL(F27:H27,1)</f>
        <v>24</v>
      </c>
      <c r="L27" s="31">
        <f>SMALL(F27:H27,2)</f>
        <v>26</v>
      </c>
      <c r="M27" s="31">
        <f>SMALL(F27:H27,3)</f>
        <v>38</v>
      </c>
      <c r="N27" s="31"/>
      <c r="O27" s="32">
        <f>SUM((F27+G27+H27)-(M27))</f>
        <v>50</v>
      </c>
      <c r="P27" s="43">
        <v>26</v>
      </c>
      <c r="Q27" t="str">
        <f t="shared" si="0"/>
        <v>HalfordO</v>
      </c>
    </row>
    <row r="28" spans="1:17" ht="12.75">
      <c r="A28" s="7">
        <v>27</v>
      </c>
      <c r="B28" s="47"/>
      <c r="C28" s="5" t="s">
        <v>49</v>
      </c>
      <c r="D28" s="5" t="s">
        <v>80</v>
      </c>
      <c r="E28" s="5" t="s">
        <v>103</v>
      </c>
      <c r="F28" s="61">
        <f>IF(ISERROR(VLOOKUP(Q28,Race1!$A$5:$Q$50,17,FALSE)),($D$48+1),VLOOKUP(Q28,Race1!$A$5:$Q$50,17,FALSE))</f>
        <v>25</v>
      </c>
      <c r="G28" s="61">
        <f>IF(ISERROR(VLOOKUP(Q28,Race2!$A$5:$Q$50,17,FALSE)),($D$48+1),VLOOKUP(Q28,Race2!$A$5:$Q$50,17,FALSE))</f>
        <v>25</v>
      </c>
      <c r="H28" s="61">
        <f>IF(ISERROR(VLOOKUP(Q28,Race3!$A$5:$Q$50,17,FALSE)),($D$48+1),VLOOKUP(Q28,Race3!$A$5:$Q$50,17,FALSE))</f>
        <v>28</v>
      </c>
      <c r="I28" s="34"/>
      <c r="J28" s="35"/>
      <c r="K28" s="31">
        <f>SMALL(F28:H28,1)</f>
        <v>25</v>
      </c>
      <c r="L28" s="31">
        <f>SMALL(F28:H28,2)</f>
        <v>25</v>
      </c>
      <c r="M28" s="31">
        <f>SMALL(F28:H28,3)</f>
        <v>28</v>
      </c>
      <c r="N28" s="31"/>
      <c r="O28" s="32">
        <f>SUM((F28+G28+H28)-(M28))</f>
        <v>50</v>
      </c>
      <c r="P28" s="42">
        <v>27</v>
      </c>
      <c r="Q28" t="str">
        <f t="shared" si="0"/>
        <v>RycroftJ</v>
      </c>
    </row>
    <row r="29" spans="1:17" ht="12.75">
      <c r="A29" s="7">
        <v>28</v>
      </c>
      <c r="B29" s="47"/>
      <c r="C29" s="5" t="s">
        <v>70</v>
      </c>
      <c r="D29" s="5" t="s">
        <v>71</v>
      </c>
      <c r="E29" s="5" t="s">
        <v>105</v>
      </c>
      <c r="F29" s="61">
        <f>IF(ISERROR(VLOOKUP(Q29,Race1!$A$5:$Q$50,17,FALSE)),($D$48+1),VLOOKUP(Q29,Race1!$A$5:$Q$50,17,FALSE))</f>
        <v>19</v>
      </c>
      <c r="G29" s="61">
        <f>IF(ISERROR(VLOOKUP(Q29,Race2!$A$5:$Q$50,17,FALSE)),($D$48+1),VLOOKUP(Q29,Race2!$A$5:$Q$50,17,FALSE))</f>
        <v>33</v>
      </c>
      <c r="H29" s="61">
        <f>IF(ISERROR(VLOOKUP(Q29,Race3!$A$5:$Q$50,17,FALSE)),($D$48+1),VLOOKUP(Q29,Race3!$A$5:$Q$50,17,FALSE))</f>
        <v>43</v>
      </c>
      <c r="I29" s="34"/>
      <c r="J29" s="35"/>
      <c r="K29" s="31">
        <f>SMALL(F29:H29,1)</f>
        <v>19</v>
      </c>
      <c r="L29" s="31">
        <f>SMALL(F29:H29,2)</f>
        <v>33</v>
      </c>
      <c r="M29" s="31">
        <f>SMALL(F29:H29,3)</f>
        <v>43</v>
      </c>
      <c r="N29" s="31"/>
      <c r="O29" s="32">
        <f>SUM((F29+G29+H29)-(M29))</f>
        <v>52</v>
      </c>
      <c r="P29" s="42">
        <v>28</v>
      </c>
      <c r="Q29" t="str">
        <f t="shared" si="0"/>
        <v>SellingsR</v>
      </c>
    </row>
    <row r="30" spans="1:17" ht="12.75">
      <c r="A30" s="7">
        <v>29</v>
      </c>
      <c r="B30" s="47"/>
      <c r="C30" s="5" t="s">
        <v>63</v>
      </c>
      <c r="D30" s="5" t="s">
        <v>85</v>
      </c>
      <c r="E30" s="5" t="s">
        <v>101</v>
      </c>
      <c r="F30" s="61">
        <f>IF(ISERROR(VLOOKUP(Q30,Race1!$A$5:$Q$50,17,FALSE)),($D$48+1),VLOOKUP(Q30,Race1!$A$5:$Q$50,17,FALSE))</f>
        <v>30</v>
      </c>
      <c r="G30" s="61">
        <f>IF(ISERROR(VLOOKUP(Q30,Race2!$A$5:$Q$50,17,FALSE)),($D$48+1),VLOOKUP(Q30,Race2!$A$5:$Q$50,17,FALSE))</f>
        <v>23</v>
      </c>
      <c r="H30" s="61">
        <f>IF(ISERROR(VLOOKUP(Q30,Race3!$A$5:$Q$50,17,FALSE)),($D$48+1),VLOOKUP(Q30,Race3!$A$5:$Q$50,17,FALSE))</f>
        <v>43</v>
      </c>
      <c r="I30" s="34"/>
      <c r="J30" s="35"/>
      <c r="K30" s="31">
        <f>SMALL(F30:H30,1)</f>
        <v>23</v>
      </c>
      <c r="L30" s="31">
        <f>SMALL(F30:H30,2)</f>
        <v>30</v>
      </c>
      <c r="M30" s="31">
        <f>SMALL(F30:H30,3)</f>
        <v>43</v>
      </c>
      <c r="N30" s="31"/>
      <c r="O30" s="32">
        <f>SUM((F30+G30+H30)-(M30))</f>
        <v>53</v>
      </c>
      <c r="P30" s="43">
        <v>29</v>
      </c>
      <c r="Q30" t="str">
        <f t="shared" si="0"/>
        <v>KerrE</v>
      </c>
    </row>
    <row r="31" spans="1:17" ht="12.75">
      <c r="A31" s="7">
        <v>30</v>
      </c>
      <c r="B31" s="47"/>
      <c r="C31" s="5" t="s">
        <v>70</v>
      </c>
      <c r="D31" s="5" t="s">
        <v>81</v>
      </c>
      <c r="E31" s="5" t="s">
        <v>102</v>
      </c>
      <c r="F31" s="61">
        <f>IF(ISERROR(VLOOKUP(Q31,Race1!$A$5:$Q$50,17,FALSE)),($D$48+1),VLOOKUP(Q31,Race1!$A$5:$Q$50,17,FALSE))</f>
        <v>26</v>
      </c>
      <c r="G31" s="61">
        <f>IF(ISERROR(VLOOKUP(Q31,Race2!$A$5:$Q$50,17,FALSE)),($D$48+1),VLOOKUP(Q31,Race2!$A$5:$Q$50,17,FALSE))</f>
        <v>35</v>
      </c>
      <c r="H31" s="61">
        <f>IF(ISERROR(VLOOKUP(Q31,Race3!$A$5:$Q$50,17,FALSE)),($D$48+1),VLOOKUP(Q31,Race3!$A$5:$Q$50,17,FALSE))</f>
        <v>29</v>
      </c>
      <c r="I31" s="36"/>
      <c r="J31" s="37"/>
      <c r="K31" s="31">
        <f>SMALL(F31:H31,1)</f>
        <v>26</v>
      </c>
      <c r="L31" s="31">
        <f>SMALL(F31:H31,2)</f>
        <v>29</v>
      </c>
      <c r="M31" s="31">
        <f>SMALL(F31:H31,3)</f>
        <v>35</v>
      </c>
      <c r="N31" s="31"/>
      <c r="O31" s="32">
        <f>SUM((F31+G31+H31)-(M31))</f>
        <v>55</v>
      </c>
      <c r="P31" s="42">
        <v>30</v>
      </c>
      <c r="Q31" t="str">
        <f t="shared" si="0"/>
        <v>BowdlerR</v>
      </c>
    </row>
    <row r="32" spans="1:17" ht="12.75">
      <c r="A32" s="7">
        <v>31</v>
      </c>
      <c r="B32" s="47"/>
      <c r="C32" s="5" t="s">
        <v>74</v>
      </c>
      <c r="D32" s="5" t="s">
        <v>83</v>
      </c>
      <c r="E32" s="5" t="s">
        <v>102</v>
      </c>
      <c r="F32" s="61">
        <f>IF(ISERROR(VLOOKUP(Q32,Race1!$A$5:$Q$50,17,FALSE)),($D$48+1),VLOOKUP(Q32,Race1!$A$5:$Q$50,17,FALSE))</f>
        <v>28</v>
      </c>
      <c r="G32" s="61">
        <f>IF(ISERROR(VLOOKUP(Q32,Race2!$A$5:$Q$50,17,FALSE)),($D$48+1),VLOOKUP(Q32,Race2!$A$5:$Q$50,17,FALSE))</f>
        <v>29</v>
      </c>
      <c r="H32" s="61">
        <f>IF(ISERROR(VLOOKUP(Q32,Race3!$A$5:$Q$50,17,FALSE)),($D$48+1),VLOOKUP(Q32,Race3!$A$5:$Q$50,17,FALSE))</f>
        <v>43</v>
      </c>
      <c r="I32" s="34"/>
      <c r="J32" s="35"/>
      <c r="K32" s="31">
        <f>SMALL(F32:H32,1)</f>
        <v>28</v>
      </c>
      <c r="L32" s="31">
        <f>SMALL(F32:H32,2)</f>
        <v>29</v>
      </c>
      <c r="M32" s="31">
        <f>SMALL(F32:H32,3)</f>
        <v>43</v>
      </c>
      <c r="N32" s="31"/>
      <c r="O32" s="32">
        <f>SUM((F32+G32+H32)-(M32))</f>
        <v>57</v>
      </c>
      <c r="P32" s="42">
        <v>31</v>
      </c>
      <c r="Q32" t="str">
        <f t="shared" si="0"/>
        <v>GoodwayD</v>
      </c>
    </row>
    <row r="33" spans="1:17" ht="12.75">
      <c r="A33" s="7">
        <v>32</v>
      </c>
      <c r="B33" s="47"/>
      <c r="C33" s="5" t="s">
        <v>77</v>
      </c>
      <c r="D33" s="5" t="s">
        <v>86</v>
      </c>
      <c r="E33" s="5" t="s">
        <v>102</v>
      </c>
      <c r="F33" s="61">
        <f>IF(ISERROR(VLOOKUP(Q33,Race1!$A$5:$Q$50,17,FALSE)),($D$48+1),VLOOKUP(Q33,Race1!$A$5:$Q$50,17,FALSE))</f>
        <v>31</v>
      </c>
      <c r="G33" s="61">
        <f>IF(ISERROR(VLOOKUP(Q33,Race2!$A$5:$Q$50,17,FALSE)),($D$48+1),VLOOKUP(Q33,Race2!$A$5:$Q$50,17,FALSE))</f>
        <v>36</v>
      </c>
      <c r="H33" s="61">
        <f>IF(ISERROR(VLOOKUP(Q33,Race3!$A$5:$Q$50,17,FALSE)),($D$48+1),VLOOKUP(Q33,Race3!$A$5:$Q$50,17,FALSE))</f>
        <v>27</v>
      </c>
      <c r="I33" s="34"/>
      <c r="J33" s="35"/>
      <c r="K33" s="31">
        <f>SMALL(F33:H33,1)</f>
        <v>27</v>
      </c>
      <c r="L33" s="31">
        <f>SMALL(F33:H33,2)</f>
        <v>31</v>
      </c>
      <c r="M33" s="31">
        <f>SMALL(F33:H33,3)</f>
        <v>36</v>
      </c>
      <c r="N33" s="31"/>
      <c r="O33" s="32">
        <f>SUM((F33+G33+H33)-(M33))</f>
        <v>58</v>
      </c>
      <c r="P33" s="43">
        <v>32</v>
      </c>
      <c r="Q33" t="str">
        <f t="shared" si="0"/>
        <v>FriendC</v>
      </c>
    </row>
    <row r="34" spans="1:17" ht="12.75">
      <c r="A34" s="7">
        <v>33</v>
      </c>
      <c r="B34" s="47"/>
      <c r="C34" s="5" t="s">
        <v>72</v>
      </c>
      <c r="D34" s="5" t="s">
        <v>88</v>
      </c>
      <c r="E34" s="5" t="s">
        <v>109</v>
      </c>
      <c r="F34" s="61">
        <f>IF(ISERROR(VLOOKUP(Q34,Race1!$A$5:$Q$50,17,FALSE)),($D$48+1),VLOOKUP(Q34,Race1!$A$5:$Q$50,17,FALSE))</f>
        <v>33</v>
      </c>
      <c r="G34" s="61">
        <f>IF(ISERROR(VLOOKUP(Q34,Race2!$A$5:$Q$50,17,FALSE)),($D$48+1),VLOOKUP(Q34,Race2!$A$5:$Q$50,17,FALSE))</f>
        <v>43</v>
      </c>
      <c r="H34" s="61">
        <f>IF(ISERROR(VLOOKUP(Q34,Race3!$A$5:$Q$50,17,FALSE)),($D$48+1),VLOOKUP(Q34,Race3!$A$5:$Q$50,17,FALSE))</f>
        <v>30</v>
      </c>
      <c r="I34" s="36"/>
      <c r="J34" s="37"/>
      <c r="K34" s="31">
        <f>SMALL(F34:H34,1)</f>
        <v>30</v>
      </c>
      <c r="L34" s="31">
        <f>SMALL(F34:H34,2)</f>
        <v>33</v>
      </c>
      <c r="M34" s="31">
        <f>SMALL(F34:H34,3)</f>
        <v>43</v>
      </c>
      <c r="N34" s="31"/>
      <c r="O34" s="32">
        <f>SUM((F34+G34+H34)-(M34))</f>
        <v>63</v>
      </c>
      <c r="P34" s="42">
        <v>33</v>
      </c>
      <c r="Q34" t="str">
        <f t="shared" si="0"/>
        <v>UnderwoodM</v>
      </c>
    </row>
    <row r="35" spans="1:17" ht="12.75">
      <c r="A35" s="7">
        <v>34</v>
      </c>
      <c r="B35" s="47"/>
      <c r="C35" s="5" t="s">
        <v>63</v>
      </c>
      <c r="D35" s="5" t="s">
        <v>96</v>
      </c>
      <c r="E35" s="5" t="s">
        <v>114</v>
      </c>
      <c r="F35" s="61">
        <f>IF(ISERROR(VLOOKUP(Q35,Race1!$A$5:$Q$50,17,FALSE)),($D$48+1),VLOOKUP(Q35,Race1!$A$5:$Q$50,17,FALSE))</f>
        <v>44</v>
      </c>
      <c r="G35" s="61">
        <f>IF(ISERROR(VLOOKUP(Q35,Race2!$A$5:$Q$50,17,FALSE)),($D$48+1),VLOOKUP(Q35,Race2!$A$5:$Q$50,17,FALSE))</f>
        <v>39</v>
      </c>
      <c r="H35" s="61">
        <f>IF(ISERROR(VLOOKUP(Q35,Race3!$A$5:$Q$50,17,FALSE)),($D$48+1),VLOOKUP(Q35,Race3!$A$5:$Q$50,17,FALSE))</f>
        <v>26</v>
      </c>
      <c r="I35" s="34"/>
      <c r="J35" s="35"/>
      <c r="K35" s="31">
        <f>SMALL(F35:H35,1)</f>
        <v>26</v>
      </c>
      <c r="L35" s="31">
        <f>SMALL(F35:H35,2)</f>
        <v>39</v>
      </c>
      <c r="M35" s="31">
        <f>SMALL(F35:H35,3)</f>
        <v>44</v>
      </c>
      <c r="N35" s="31"/>
      <c r="O35" s="32">
        <f>SUM((F35+G35+H35)-(M35))</f>
        <v>65</v>
      </c>
      <c r="P35" s="42">
        <v>34</v>
      </c>
      <c r="Q35" t="str">
        <f t="shared" si="0"/>
        <v>ThomsonE</v>
      </c>
    </row>
    <row r="36" spans="1:17" ht="12.75">
      <c r="A36" s="7">
        <v>35</v>
      </c>
      <c r="B36" s="47"/>
      <c r="C36" s="5" t="s">
        <v>47</v>
      </c>
      <c r="D36" s="5" t="s">
        <v>90</v>
      </c>
      <c r="E36" s="5" t="s">
        <v>110</v>
      </c>
      <c r="F36" s="61">
        <f>IF(ISERROR(VLOOKUP(Q36,Race1!$A$5:$Q$50,17,FALSE)),($D$48+1),VLOOKUP(Q36,Race1!$A$5:$Q$50,17,FALSE))</f>
        <v>35</v>
      </c>
      <c r="G36" s="61">
        <f>IF(ISERROR(VLOOKUP(Q36,Race2!$A$5:$Q$50,17,FALSE)),($D$48+1),VLOOKUP(Q36,Race2!$A$5:$Q$50,17,FALSE))</f>
        <v>30</v>
      </c>
      <c r="H36" s="61">
        <f>IF(ISERROR(VLOOKUP(Q36,Race3!$A$5:$Q$50,17,FALSE)),($D$48+1),VLOOKUP(Q36,Race3!$A$5:$Q$50,17,FALSE))</f>
        <v>43</v>
      </c>
      <c r="I36" s="60"/>
      <c r="J36" s="38"/>
      <c r="K36" s="31">
        <f>SMALL(F36:H36,1)</f>
        <v>30</v>
      </c>
      <c r="L36" s="31">
        <f>SMALL(F36:H36,2)</f>
        <v>35</v>
      </c>
      <c r="M36" s="31">
        <f>SMALL(F36:H36,3)</f>
        <v>43</v>
      </c>
      <c r="N36" s="38"/>
      <c r="O36" s="32">
        <f>SUM((F36+G36+H36)-(M36))</f>
        <v>65</v>
      </c>
      <c r="P36" s="42">
        <v>35</v>
      </c>
      <c r="Q36" t="str">
        <f t="shared" si="0"/>
        <v>KettleP</v>
      </c>
    </row>
    <row r="37" spans="1:17" ht="12.75">
      <c r="A37" s="7">
        <v>36</v>
      </c>
      <c r="B37" s="47"/>
      <c r="C37" s="5" t="s">
        <v>45</v>
      </c>
      <c r="D37" s="5" t="s">
        <v>82</v>
      </c>
      <c r="E37" s="5" t="s">
        <v>102</v>
      </c>
      <c r="F37" s="61">
        <f>IF(ISERROR(VLOOKUP(Q37,Race1!$A$5:$Q$50,17,FALSE)),($D$48+1),VLOOKUP(Q37,Race1!$A$5:$Q$50,17,FALSE))</f>
        <v>46</v>
      </c>
      <c r="G37" s="61">
        <f>IF(ISERROR(VLOOKUP(Q37,Race2!$A$5:$Q$50,17,FALSE)),($D$48+1),VLOOKUP(Q37,Race2!$A$5:$Q$50,17,FALSE))</f>
        <v>24</v>
      </c>
      <c r="H37" s="61">
        <f>IF(ISERROR(VLOOKUP(Q37,Race3!$A$5:$Q$50,17,FALSE)),($D$48+1),VLOOKUP(Q37,Race3!$A$5:$Q$50,17,FALSE))</f>
        <v>43</v>
      </c>
      <c r="I37" s="34"/>
      <c r="J37" s="35"/>
      <c r="K37" s="31">
        <f>SMALL(F37:H37,1)</f>
        <v>24</v>
      </c>
      <c r="L37" s="31">
        <f>SMALL(F37:H37,2)</f>
        <v>43</v>
      </c>
      <c r="M37" s="31">
        <f>SMALL(F37:H37,3)</f>
        <v>46</v>
      </c>
      <c r="N37" s="32"/>
      <c r="O37" s="32">
        <f>SUM((F37+G37+H37)-(M37))</f>
        <v>67</v>
      </c>
      <c r="P37" s="42">
        <v>36</v>
      </c>
      <c r="Q37" t="str">
        <f t="shared" si="0"/>
        <v>GomersallS</v>
      </c>
    </row>
    <row r="38" spans="1:17" ht="12.75">
      <c r="A38" s="7">
        <v>37</v>
      </c>
      <c r="B38" s="47"/>
      <c r="C38" s="5" t="s">
        <v>74</v>
      </c>
      <c r="D38" s="5" t="s">
        <v>84</v>
      </c>
      <c r="E38" s="5" t="s">
        <v>108</v>
      </c>
      <c r="F38" s="61">
        <f>IF(ISERROR(VLOOKUP(Q38,Race1!$A$5:$Q$50,17,FALSE)),($D$48+1),VLOOKUP(Q38,Race1!$A$5:$Q$50,17,FALSE))</f>
        <v>29</v>
      </c>
      <c r="G38" s="61">
        <f>IF(ISERROR(VLOOKUP(Q38,Race2!$A$5:$Q$50,17,FALSE)),($D$48+1),VLOOKUP(Q38,Race2!$A$5:$Q$50,17,FALSE))</f>
        <v>38</v>
      </c>
      <c r="H38" s="61">
        <f>IF(ISERROR(VLOOKUP(Q38,Race3!$A$5:$Q$50,17,FALSE)),($D$48+1),VLOOKUP(Q38,Race3!$A$5:$Q$50,17,FALSE))</f>
        <v>43</v>
      </c>
      <c r="I38" s="39"/>
      <c r="J38" s="40"/>
      <c r="K38" s="31">
        <f>SMALL(F38:H38,1)</f>
        <v>29</v>
      </c>
      <c r="L38" s="31">
        <f>SMALL(F38:H38,2)</f>
        <v>38</v>
      </c>
      <c r="M38" s="31">
        <f>SMALL(F38:H38,3)</f>
        <v>43</v>
      </c>
      <c r="N38" s="31"/>
      <c r="O38" s="32">
        <f>SUM((F38+G38+H38)-(M38))</f>
        <v>67</v>
      </c>
      <c r="P38" s="43">
        <v>37</v>
      </c>
      <c r="Q38" t="str">
        <f t="shared" si="0"/>
        <v>StevensD</v>
      </c>
    </row>
    <row r="39" spans="1:17" ht="12.75">
      <c r="A39" s="7">
        <v>38</v>
      </c>
      <c r="B39" s="49"/>
      <c r="C39" s="5" t="s">
        <v>70</v>
      </c>
      <c r="D39" s="5" t="s">
        <v>92</v>
      </c>
      <c r="E39" s="5" t="s">
        <v>112</v>
      </c>
      <c r="F39" s="61">
        <f>IF(ISERROR(VLOOKUP(Q39,Race1!$A$5:$Q$50,17,FALSE)),($D$48+1),VLOOKUP(Q39,Race1!$A$5:$Q$50,17,FALSE))</f>
        <v>37</v>
      </c>
      <c r="G39" s="61">
        <f>IF(ISERROR(VLOOKUP(Q39,Race2!$A$5:$Q$50,17,FALSE)),($D$48+1),VLOOKUP(Q39,Race2!$A$5:$Q$50,17,FALSE))</f>
        <v>34</v>
      </c>
      <c r="H39" s="61">
        <f>IF(ISERROR(VLOOKUP(Q39,Race3!$A$5:$Q$50,17,FALSE)),($D$48+1),VLOOKUP(Q39,Race3!$A$5:$Q$50,17,FALSE))</f>
        <v>43</v>
      </c>
      <c r="I39" s="39"/>
      <c r="J39" s="40"/>
      <c r="K39" s="31">
        <f>SMALL(F39:H39,1)</f>
        <v>34</v>
      </c>
      <c r="L39" s="31">
        <f>SMALL(F39:H39,2)</f>
        <v>37</v>
      </c>
      <c r="M39" s="31">
        <f>SMALL(F39:H39,3)</f>
        <v>43</v>
      </c>
      <c r="N39" s="31"/>
      <c r="O39" s="32">
        <f>SUM((F39+G39+H39)-(M39))</f>
        <v>71</v>
      </c>
      <c r="P39" s="42">
        <v>38</v>
      </c>
      <c r="Q39" t="str">
        <f t="shared" si="0"/>
        <v>ThorpeR</v>
      </c>
    </row>
    <row r="40" spans="1:17" ht="12.75">
      <c r="A40" s="7">
        <v>39</v>
      </c>
      <c r="B40" s="49"/>
      <c r="C40" s="5" t="s">
        <v>49</v>
      </c>
      <c r="D40" s="5" t="s">
        <v>82</v>
      </c>
      <c r="E40" s="5" t="s">
        <v>102</v>
      </c>
      <c r="F40" s="61">
        <f>IF(ISERROR(VLOOKUP(Q40,Race1!$A$5:$Q$50,17,FALSE)),($D$48+1),VLOOKUP(Q40,Race1!$A$5:$Q$50,17,FALSE))</f>
        <v>27</v>
      </c>
      <c r="G40" s="61">
        <f>IF(ISERROR(VLOOKUP(Q40,Race2!$A$5:$Q$50,17,FALSE)),($D$48+1),VLOOKUP(Q40,Race2!$A$5:$Q$50,17,FALSE))</f>
        <v>46</v>
      </c>
      <c r="H40" s="61">
        <f>IF(ISERROR(VLOOKUP(Q40,Race3!$A$5:$Q$50,17,FALSE)),($D$48+1),VLOOKUP(Q40,Race3!$A$5:$Q$50,17,FALSE))</f>
        <v>46</v>
      </c>
      <c r="I40" s="39"/>
      <c r="J40" s="40"/>
      <c r="K40" s="31">
        <f>SMALL(F40:H40,1)</f>
        <v>27</v>
      </c>
      <c r="L40" s="31">
        <f>SMALL(F40:H40,2)</f>
        <v>46</v>
      </c>
      <c r="M40" s="31">
        <f>SMALL(F40:H40,3)</f>
        <v>46</v>
      </c>
      <c r="N40" s="31"/>
      <c r="O40" s="32">
        <f>SUM((F40+G40+H40)-(M40))</f>
        <v>73</v>
      </c>
      <c r="P40" s="42">
        <v>39</v>
      </c>
      <c r="Q40" t="str">
        <f t="shared" si="0"/>
        <v>GomersallJ</v>
      </c>
    </row>
    <row r="41" spans="1:17" ht="12.75">
      <c r="A41" s="7">
        <v>40</v>
      </c>
      <c r="B41" s="49"/>
      <c r="C41" s="5" t="s">
        <v>49</v>
      </c>
      <c r="D41" s="5" t="s">
        <v>91</v>
      </c>
      <c r="E41" s="5" t="s">
        <v>111</v>
      </c>
      <c r="F41" s="61">
        <f>IF(ISERROR(VLOOKUP(Q41,Race1!$A$5:$Q$50,17,FALSE)),($D$48+1),VLOOKUP(Q41,Race1!$A$5:$Q$50,17,FALSE))</f>
        <v>36</v>
      </c>
      <c r="G41" s="61">
        <f>IF(ISERROR(VLOOKUP(Q41,Race2!$A$5:$Q$50,17,FALSE)),($D$48+1),VLOOKUP(Q41,Race2!$A$5:$Q$50,17,FALSE))</f>
        <v>37</v>
      </c>
      <c r="H41" s="61">
        <f>IF(ISERROR(VLOOKUP(Q41,Race3!$A$5:$Q$50,17,FALSE)),($D$48+1),VLOOKUP(Q41,Race3!$A$5:$Q$50,17,FALSE))</f>
        <v>43</v>
      </c>
      <c r="I41" s="39"/>
      <c r="J41" s="40"/>
      <c r="K41" s="31">
        <f>SMALL(F41:H41,1)</f>
        <v>36</v>
      </c>
      <c r="L41" s="31">
        <f>SMALL(F41:H41,2)</f>
        <v>37</v>
      </c>
      <c r="M41" s="31">
        <f>SMALL(F41:H41,3)</f>
        <v>43</v>
      </c>
      <c r="N41" s="31"/>
      <c r="O41" s="32">
        <f>SUM((F41+G41+H41)-(M41))</f>
        <v>73</v>
      </c>
      <c r="P41" s="42">
        <v>40</v>
      </c>
      <c r="Q41" t="str">
        <f t="shared" si="0"/>
        <v>WrayJ</v>
      </c>
    </row>
    <row r="42" spans="1:17" ht="12.75">
      <c r="A42" s="7">
        <v>41</v>
      </c>
      <c r="B42" s="49"/>
      <c r="C42" s="5" t="s">
        <v>47</v>
      </c>
      <c r="D42" s="5" t="s">
        <v>89</v>
      </c>
      <c r="E42" s="5" t="s">
        <v>106</v>
      </c>
      <c r="F42" s="61">
        <f>IF(ISERROR(VLOOKUP(Q42,Race1!$A$5:$Q$50,17,FALSE)),($D$48+1),VLOOKUP(Q42,Race1!$A$5:$Q$50,17,FALSE))</f>
        <v>34</v>
      </c>
      <c r="G42" s="61">
        <f>IF(ISERROR(VLOOKUP(Q42,Race2!$A$5:$Q$50,17,FALSE)),($D$48+1),VLOOKUP(Q42,Race2!$A$5:$Q$50,17,FALSE))</f>
        <v>40</v>
      </c>
      <c r="H42" s="61">
        <f>IF(ISERROR(VLOOKUP(Q42,Race3!$A$5:$Q$50,17,FALSE)),($D$48+1),VLOOKUP(Q42,Race3!$A$5:$Q$50,17,FALSE))</f>
        <v>43</v>
      </c>
      <c r="I42" s="39"/>
      <c r="J42" s="40"/>
      <c r="K42" s="31">
        <f>SMALL(F42:H42,1)</f>
        <v>34</v>
      </c>
      <c r="L42" s="31">
        <f>SMALL(F42:H42,2)</f>
        <v>40</v>
      </c>
      <c r="M42" s="31">
        <f>SMALL(F42:H42,3)</f>
        <v>43</v>
      </c>
      <c r="N42" s="31"/>
      <c r="O42" s="32">
        <f>SUM((F42+G42+H42)-(M42))</f>
        <v>74</v>
      </c>
      <c r="P42" s="42">
        <v>41</v>
      </c>
      <c r="Q42" t="str">
        <f t="shared" si="0"/>
        <v>ConnollyP</v>
      </c>
    </row>
    <row r="43" spans="1:17" ht="12.75">
      <c r="A43" s="7">
        <v>42</v>
      </c>
      <c r="B43" s="49"/>
      <c r="C43" s="5" t="s">
        <v>70</v>
      </c>
      <c r="D43" s="5" t="s">
        <v>161</v>
      </c>
      <c r="E43" s="5" t="s">
        <v>167</v>
      </c>
      <c r="F43" s="61">
        <f>IF(ISERROR(VLOOKUP(Q43,Race1!$A$5:$Q$50,17,FALSE)),($D$48+1),VLOOKUP(Q43,Race1!$A$5:$Q$50,17,FALSE))</f>
        <v>46</v>
      </c>
      <c r="G43" s="61">
        <f>IF(ISERROR(VLOOKUP(Q43,Race2!$A$5:$Q$50,17,FALSE)),($D$48+1),VLOOKUP(Q43,Race2!$A$5:$Q$50,17,FALSE))</f>
        <v>32</v>
      </c>
      <c r="H43" s="61">
        <f>IF(ISERROR(VLOOKUP(Q43,Race3!$A$5:$Q$50,17,FALSE)),($D$48+1),VLOOKUP(Q43,Race3!$A$5:$Q$50,17,FALSE))</f>
        <v>43</v>
      </c>
      <c r="I43" s="39"/>
      <c r="J43" s="40"/>
      <c r="K43" s="31">
        <f>SMALL(F43:H43,1)</f>
        <v>32</v>
      </c>
      <c r="L43" s="31">
        <f>SMALL(F43:H43,2)</f>
        <v>43</v>
      </c>
      <c r="M43" s="31">
        <f>SMALL(F43:H43,3)</f>
        <v>46</v>
      </c>
      <c r="N43" s="31"/>
      <c r="O43" s="32">
        <f>SUM((F43+G43+H43)-(M43))</f>
        <v>75</v>
      </c>
      <c r="P43" s="42">
        <v>42</v>
      </c>
      <c r="Q43" t="str">
        <f t="shared" si="0"/>
        <v>SmithR</v>
      </c>
    </row>
    <row r="44" spans="1:17" ht="12.75">
      <c r="A44" s="7">
        <v>43</v>
      </c>
      <c r="B44" s="49"/>
      <c r="C44" s="5" t="s">
        <v>47</v>
      </c>
      <c r="D44" s="5" t="s">
        <v>98</v>
      </c>
      <c r="E44" s="5" t="s">
        <v>102</v>
      </c>
      <c r="F44" s="61">
        <f>IF(ISERROR(VLOOKUP(Q44,Race1!$A$5:$Q$50,17,FALSE)),($D$48+1),VLOOKUP(Q44,Race1!$A$5:$Q$50,17,FALSE))</f>
        <v>44</v>
      </c>
      <c r="G44" s="61">
        <f>IF(ISERROR(VLOOKUP(Q44,Race2!$A$5:$Q$50,17,FALSE)),($D$48+1),VLOOKUP(Q44,Race2!$A$5:$Q$50,17,FALSE))</f>
        <v>41</v>
      </c>
      <c r="H44" s="61">
        <f>IF(ISERROR(VLOOKUP(Q44,Race3!$A$5:$Q$50,17,FALSE)),($D$48+1),VLOOKUP(Q44,Race3!$A$5:$Q$50,17,FALSE))</f>
        <v>43</v>
      </c>
      <c r="I44" s="39"/>
      <c r="J44" s="40"/>
      <c r="K44" s="31">
        <f>SMALL(F44:H44,1)</f>
        <v>41</v>
      </c>
      <c r="L44" s="31">
        <f>SMALL(F44:H44,2)</f>
        <v>43</v>
      </c>
      <c r="M44" s="31">
        <f>SMALL(F44:H44,3)</f>
        <v>44</v>
      </c>
      <c r="N44" s="31"/>
      <c r="O44" s="32">
        <f>SUM((F44+G44+H44)-(M44))</f>
        <v>84</v>
      </c>
      <c r="P44" s="42">
        <v>43</v>
      </c>
      <c r="Q44" t="str">
        <f t="shared" si="0"/>
        <v>BlanchfieldP</v>
      </c>
    </row>
    <row r="45" spans="1:17" ht="12.75">
      <c r="A45" s="7">
        <v>44</v>
      </c>
      <c r="B45" s="49"/>
      <c r="C45" s="5" t="s">
        <v>72</v>
      </c>
      <c r="D45" s="5" t="s">
        <v>97</v>
      </c>
      <c r="E45" s="5" t="s">
        <v>115</v>
      </c>
      <c r="F45" s="61">
        <f>IF(ISERROR(VLOOKUP(Q45,Race1!$A$5:$Q$50,17,FALSE)),($D$48+1),VLOOKUP(Q45,Race1!$A$5:$Q$50,17,FALSE))</f>
        <v>44</v>
      </c>
      <c r="G45" s="61">
        <f>IF(ISERROR(VLOOKUP(Q45,Race2!$A$5:$Q$50,17,FALSE)),($D$48+1),VLOOKUP(Q45,Race2!$A$5:$Q$50,17,FALSE))</f>
        <v>46</v>
      </c>
      <c r="H45" s="61">
        <f>IF(ISERROR(VLOOKUP(Q45,Race3!$A$5:$Q$50,17,FALSE)),($D$48+1),VLOOKUP(Q45,Race3!$A$5:$Q$50,17,FALSE))</f>
        <v>46</v>
      </c>
      <c r="I45" s="39"/>
      <c r="J45" s="40"/>
      <c r="K45" s="31">
        <f>SMALL(F45:H45,1)</f>
        <v>44</v>
      </c>
      <c r="L45" s="31">
        <f>SMALL(F45:H45,2)</f>
        <v>46</v>
      </c>
      <c r="M45" s="31">
        <f>SMALL(F45:H45,3)</f>
        <v>46</v>
      </c>
      <c r="N45" s="31"/>
      <c r="O45" s="32">
        <f>SUM((F45+G45+H45)-(M45))</f>
        <v>90</v>
      </c>
      <c r="P45" s="42">
        <v>44</v>
      </c>
      <c r="Q45" t="str">
        <f t="shared" si="0"/>
        <v>WilkieM</v>
      </c>
    </row>
    <row r="46" spans="1:17" ht="12.75">
      <c r="A46" s="7">
        <v>44</v>
      </c>
      <c r="B46" s="49"/>
      <c r="C46" s="5" t="s">
        <v>49</v>
      </c>
      <c r="D46" s="5" t="s">
        <v>165</v>
      </c>
      <c r="E46" s="5" t="s">
        <v>102</v>
      </c>
      <c r="F46" s="61">
        <f>IF(ISERROR(VLOOKUP(Q46,Race1!$A$5:$Q$50,17,FALSE)),($D$48+1),VLOOKUP(Q46,Race1!$A$5:$Q$50,17,FALSE))</f>
        <v>44</v>
      </c>
      <c r="G46" s="61">
        <f>IF(ISERROR(VLOOKUP(Q46,Race2!$A$5:$Q$50,17,FALSE)),($D$48+1),VLOOKUP(Q46,Race2!$A$5:$Q$50,17,FALSE))</f>
        <v>46</v>
      </c>
      <c r="H46" s="61">
        <f>IF(ISERROR(VLOOKUP(Q46,Race3!$A$5:$Q$50,17,FALSE)),($D$48+1),VLOOKUP(Q46,Race3!$A$5:$Q$50,17,FALSE))</f>
        <v>46</v>
      </c>
      <c r="I46" s="39"/>
      <c r="J46" s="40"/>
      <c r="K46" s="31">
        <f>SMALL(F46:H46,1)</f>
        <v>44</v>
      </c>
      <c r="L46" s="31">
        <f>SMALL(F46:H46,2)</f>
        <v>46</v>
      </c>
      <c r="M46" s="31">
        <f>SMALL(F46:H46,3)</f>
        <v>46</v>
      </c>
      <c r="N46" s="31"/>
      <c r="O46" s="32">
        <f>SUM((F46+G46+H46)-(M46))</f>
        <v>90</v>
      </c>
      <c r="P46" s="42">
        <v>44</v>
      </c>
      <c r="Q46" t="str">
        <f t="shared" si="0"/>
        <v>LeConteJ</v>
      </c>
    </row>
    <row r="48" ht="12.75">
      <c r="D48" s="58">
        <v>45</v>
      </c>
    </row>
  </sheetData>
  <printOptions horizontalCentered="1"/>
  <pageMargins left="0.4330708661417323" right="0.1968503937007874" top="0.984251968503937" bottom="0.4724409448818898" header="0.5511811023622047" footer="0.5118110236220472"/>
  <pageSetup fitToHeight="1" fitToWidth="1" horizontalDpi="300" verticalDpi="300" orientation="portrait" paperSize="9" r:id="rId2"/>
  <headerFooter alignWithMargins="0">
    <oddHeader>&amp;C&amp;14Icicle 2008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Q47"/>
  <sheetViews>
    <sheetView zoomScale="85" zoomScaleNormal="85" workbookViewId="0" topLeftCell="D1">
      <selection activeCell="E5" sqref="E5:Q47"/>
    </sheetView>
  </sheetViews>
  <sheetFormatPr defaultColWidth="9.140625" defaultRowHeight="12.75"/>
  <cols>
    <col min="1" max="3" width="10.140625" style="0" hidden="1" customWidth="1"/>
    <col min="4" max="4" width="10.140625" style="13" customWidth="1"/>
    <col min="5" max="5" width="6.140625" style="23" customWidth="1"/>
    <col min="6" max="6" width="13.8515625" style="23" bestFit="1" customWidth="1"/>
    <col min="7" max="7" width="13.28125" style="23" bestFit="1" customWidth="1"/>
    <col min="8" max="8" width="4.140625" style="23" bestFit="1" customWidth="1"/>
    <col min="9" max="9" width="18.421875" style="23" bestFit="1" customWidth="1"/>
    <col min="10" max="10" width="7.7109375" style="23" bestFit="1" customWidth="1"/>
    <col min="11" max="11" width="13.28125" style="23" bestFit="1" customWidth="1"/>
    <col min="12" max="12" width="6.7109375" style="23" bestFit="1" customWidth="1"/>
    <col min="13" max="13" width="12.7109375" style="23" bestFit="1" customWidth="1"/>
    <col min="14" max="14" width="9.421875" style="23" bestFit="1" customWidth="1"/>
    <col min="15" max="15" width="14.421875" style="23" bestFit="1" customWidth="1"/>
    <col min="16" max="16" width="10.00390625" style="23" bestFit="1" customWidth="1"/>
    <col min="17" max="17" width="12.28125" style="23" bestFit="1" customWidth="1"/>
  </cols>
  <sheetData>
    <row r="4" spans="1:17" ht="48">
      <c r="A4" s="8" t="s">
        <v>20</v>
      </c>
      <c r="B4" s="10" t="s">
        <v>21</v>
      </c>
      <c r="C4" s="10" t="s">
        <v>24</v>
      </c>
      <c r="D4" s="11" t="s">
        <v>26</v>
      </c>
      <c r="E4" s="14" t="s">
        <v>7</v>
      </c>
      <c r="F4" s="14" t="s">
        <v>8</v>
      </c>
      <c r="G4" s="15" t="s">
        <v>9</v>
      </c>
      <c r="H4" s="16" t="s">
        <v>10</v>
      </c>
      <c r="I4" s="17" t="s">
        <v>11</v>
      </c>
      <c r="J4" s="18" t="s">
        <v>12</v>
      </c>
      <c r="K4" s="15" t="s">
        <v>13</v>
      </c>
      <c r="L4" s="16" t="s">
        <v>14</v>
      </c>
      <c r="M4" s="14" t="s">
        <v>15</v>
      </c>
      <c r="N4" s="14" t="s">
        <v>16</v>
      </c>
      <c r="O4" s="16" t="s">
        <v>17</v>
      </c>
      <c r="P4" s="19" t="s">
        <v>18</v>
      </c>
      <c r="Q4" s="20" t="s">
        <v>19</v>
      </c>
    </row>
    <row r="5" spans="1:17" ht="12.75">
      <c r="A5" s="5" t="str">
        <f aca="true" t="shared" si="0" ref="A5:A14">CONCATENATE(F5,E5)</f>
        <v>AntonelliS</v>
      </c>
      <c r="B5" s="5">
        <f aca="true" t="shared" si="1" ref="B5:B14">Q5</f>
        <v>1</v>
      </c>
      <c r="C5" s="5" t="s">
        <v>25</v>
      </c>
      <c r="D5" s="12" t="str">
        <f>IF(A5="","","Yes")</f>
        <v>Yes</v>
      </c>
      <c r="E5" s="5" t="s">
        <v>45</v>
      </c>
      <c r="F5" s="5" t="s">
        <v>46</v>
      </c>
      <c r="G5" s="21" t="s">
        <v>118</v>
      </c>
      <c r="H5" s="21">
        <v>0</v>
      </c>
      <c r="I5" s="5" t="s">
        <v>101</v>
      </c>
      <c r="J5" s="5">
        <v>896</v>
      </c>
      <c r="K5" s="21" t="s">
        <v>101</v>
      </c>
      <c r="L5" s="21">
        <v>1059</v>
      </c>
      <c r="M5" s="5">
        <v>42</v>
      </c>
      <c r="N5" s="9">
        <v>26</v>
      </c>
      <c r="O5" s="22">
        <v>2546</v>
      </c>
      <c r="P5" s="22">
        <v>2404.154863078376</v>
      </c>
      <c r="Q5" s="21">
        <v>1</v>
      </c>
    </row>
    <row r="6" spans="1:17" ht="12.75">
      <c r="A6" s="5" t="str">
        <f t="shared" si="0"/>
        <v>FilleryP</v>
      </c>
      <c r="B6" s="5">
        <f t="shared" si="1"/>
        <v>2</v>
      </c>
      <c r="C6" s="5" t="s">
        <v>25</v>
      </c>
      <c r="D6" s="12" t="str">
        <f aca="true" t="shared" si="2" ref="D6:D44">IF(A6="","","Yes")</f>
        <v>Yes</v>
      </c>
      <c r="E6" s="5" t="s">
        <v>47</v>
      </c>
      <c r="F6" s="5" t="s">
        <v>48</v>
      </c>
      <c r="G6" s="21" t="s">
        <v>119</v>
      </c>
      <c r="H6" s="21">
        <v>0</v>
      </c>
      <c r="I6" s="5" t="s">
        <v>101</v>
      </c>
      <c r="J6" s="5">
        <v>593</v>
      </c>
      <c r="K6" s="21" t="s">
        <v>101</v>
      </c>
      <c r="L6" s="21">
        <v>1059</v>
      </c>
      <c r="M6" s="5">
        <v>44</v>
      </c>
      <c r="N6" s="5">
        <v>9</v>
      </c>
      <c r="O6" s="22">
        <v>2649</v>
      </c>
      <c r="P6" s="22">
        <v>2501.4164305949007</v>
      </c>
      <c r="Q6" s="21">
        <v>2</v>
      </c>
    </row>
    <row r="7" spans="1:17" ht="12.75">
      <c r="A7" s="5" t="str">
        <f t="shared" si="0"/>
        <v>RickardsJ</v>
      </c>
      <c r="B7" s="5">
        <f t="shared" si="1"/>
        <v>3</v>
      </c>
      <c r="C7" s="5" t="s">
        <v>25</v>
      </c>
      <c r="D7" s="12" t="str">
        <f t="shared" si="2"/>
        <v>Yes</v>
      </c>
      <c r="E7" s="5" t="s">
        <v>49</v>
      </c>
      <c r="F7" s="5" t="s">
        <v>50</v>
      </c>
      <c r="G7" s="21" t="s">
        <v>169</v>
      </c>
      <c r="H7" s="21">
        <v>0</v>
      </c>
      <c r="I7" s="6" t="s">
        <v>101</v>
      </c>
      <c r="J7" s="5">
        <v>1280</v>
      </c>
      <c r="K7" s="21" t="s">
        <v>101</v>
      </c>
      <c r="L7" s="21">
        <v>1059</v>
      </c>
      <c r="M7" s="5">
        <v>44</v>
      </c>
      <c r="N7" s="5">
        <v>32</v>
      </c>
      <c r="O7" s="22">
        <v>2672</v>
      </c>
      <c r="P7" s="22">
        <v>2523.1350330500472</v>
      </c>
      <c r="Q7" s="21">
        <v>3</v>
      </c>
    </row>
    <row r="8" spans="1:17" ht="12.75">
      <c r="A8" s="5" t="str">
        <f t="shared" si="0"/>
        <v>DerhamS</v>
      </c>
      <c r="B8" s="5">
        <f t="shared" si="1"/>
        <v>4</v>
      </c>
      <c r="C8" s="5" t="s">
        <v>25</v>
      </c>
      <c r="D8" s="12" t="str">
        <f t="shared" si="2"/>
        <v>Yes</v>
      </c>
      <c r="E8" s="5" t="s">
        <v>45</v>
      </c>
      <c r="F8" s="5" t="s">
        <v>51</v>
      </c>
      <c r="G8" s="21" t="s">
        <v>121</v>
      </c>
      <c r="H8" s="21">
        <v>0</v>
      </c>
      <c r="I8" s="5" t="s">
        <v>102</v>
      </c>
      <c r="J8" s="5">
        <v>148905</v>
      </c>
      <c r="K8" s="21" t="s">
        <v>102</v>
      </c>
      <c r="L8" s="21">
        <v>1078</v>
      </c>
      <c r="M8" s="5">
        <v>45</v>
      </c>
      <c r="N8" s="9">
        <v>20</v>
      </c>
      <c r="O8" s="22">
        <v>2720</v>
      </c>
      <c r="P8" s="22">
        <v>2523.1910946196663</v>
      </c>
      <c r="Q8" s="21">
        <v>4</v>
      </c>
    </row>
    <row r="9" spans="1:17" ht="12.75">
      <c r="A9" s="5" t="str">
        <f t="shared" si="0"/>
        <v>LoyW</v>
      </c>
      <c r="B9" s="5">
        <f t="shared" si="1"/>
        <v>5</v>
      </c>
      <c r="C9" s="5" t="s">
        <v>25</v>
      </c>
      <c r="D9" s="12" t="str">
        <f t="shared" si="2"/>
        <v>Yes</v>
      </c>
      <c r="E9" s="5" t="s">
        <v>52</v>
      </c>
      <c r="F9" s="5" t="s">
        <v>53</v>
      </c>
      <c r="G9" s="21" t="s">
        <v>120</v>
      </c>
      <c r="H9" s="21">
        <v>0</v>
      </c>
      <c r="I9" s="5" t="s">
        <v>103</v>
      </c>
      <c r="J9" s="5">
        <v>48</v>
      </c>
      <c r="K9" s="21" t="s">
        <v>103</v>
      </c>
      <c r="L9" s="21">
        <v>1155</v>
      </c>
      <c r="M9" s="5">
        <v>48</v>
      </c>
      <c r="N9" s="9">
        <v>40</v>
      </c>
      <c r="O9" s="22">
        <v>2920</v>
      </c>
      <c r="P9" s="22">
        <v>2528.1385281385283</v>
      </c>
      <c r="Q9" s="21">
        <v>5</v>
      </c>
    </row>
    <row r="10" spans="1:17" ht="12.75">
      <c r="A10" s="5" t="str">
        <f t="shared" si="0"/>
        <v>YoungV</v>
      </c>
      <c r="B10" s="5">
        <f t="shared" si="1"/>
        <v>6</v>
      </c>
      <c r="C10" s="5" t="s">
        <v>25</v>
      </c>
      <c r="D10" s="12" t="str">
        <f t="shared" si="2"/>
        <v>Yes</v>
      </c>
      <c r="E10" s="5" t="s">
        <v>54</v>
      </c>
      <c r="F10" s="5" t="s">
        <v>55</v>
      </c>
      <c r="G10" s="21" t="s">
        <v>122</v>
      </c>
      <c r="H10" s="21">
        <v>0</v>
      </c>
      <c r="I10" s="5" t="s">
        <v>103</v>
      </c>
      <c r="J10" s="5">
        <v>4620</v>
      </c>
      <c r="K10" s="21" t="s">
        <v>103</v>
      </c>
      <c r="L10" s="21">
        <v>1155</v>
      </c>
      <c r="M10" s="5">
        <v>48</v>
      </c>
      <c r="N10" s="9">
        <v>49</v>
      </c>
      <c r="O10" s="22">
        <v>2929</v>
      </c>
      <c r="P10" s="22">
        <v>2535.930735930736</v>
      </c>
      <c r="Q10" s="21">
        <v>6</v>
      </c>
    </row>
    <row r="11" spans="1:17" ht="12.75">
      <c r="A11" s="5" t="str">
        <f t="shared" si="0"/>
        <v>O'TooleT</v>
      </c>
      <c r="B11" s="5">
        <f t="shared" si="1"/>
        <v>7</v>
      </c>
      <c r="C11" s="5" t="s">
        <v>25</v>
      </c>
      <c r="D11" s="12" t="str">
        <f t="shared" si="2"/>
        <v>Yes</v>
      </c>
      <c r="E11" s="5" t="s">
        <v>56</v>
      </c>
      <c r="F11" s="5" t="s">
        <v>57</v>
      </c>
      <c r="G11" s="21" t="s">
        <v>123</v>
      </c>
      <c r="H11" s="21">
        <v>0</v>
      </c>
      <c r="I11" s="6" t="s">
        <v>103</v>
      </c>
      <c r="J11" s="5">
        <v>4670</v>
      </c>
      <c r="K11" s="21" t="s">
        <v>103</v>
      </c>
      <c r="L11" s="21">
        <v>1155</v>
      </c>
      <c r="M11" s="5">
        <v>48</v>
      </c>
      <c r="N11" s="9">
        <v>55</v>
      </c>
      <c r="O11" s="22">
        <v>2935</v>
      </c>
      <c r="P11" s="22">
        <v>2541.125541125541</v>
      </c>
      <c r="Q11" s="21">
        <v>7</v>
      </c>
    </row>
    <row r="12" spans="1:17" ht="12.75">
      <c r="A12" s="5" t="str">
        <f t="shared" si="0"/>
        <v>BlackwellA</v>
      </c>
      <c r="B12" s="5">
        <f t="shared" si="1"/>
        <v>8</v>
      </c>
      <c r="C12" s="5" t="s">
        <v>25</v>
      </c>
      <c r="D12" s="12" t="str">
        <f t="shared" si="2"/>
        <v>Yes</v>
      </c>
      <c r="E12" s="5" t="s">
        <v>58</v>
      </c>
      <c r="F12" s="5" t="s">
        <v>59</v>
      </c>
      <c r="G12" s="21" t="s">
        <v>120</v>
      </c>
      <c r="H12" s="21">
        <v>0</v>
      </c>
      <c r="I12" s="5" t="s">
        <v>101</v>
      </c>
      <c r="J12" s="5">
        <v>1240</v>
      </c>
      <c r="K12" s="21" t="s">
        <v>101</v>
      </c>
      <c r="L12" s="21">
        <v>1059</v>
      </c>
      <c r="M12" s="5">
        <v>45</v>
      </c>
      <c r="N12" s="5">
        <v>5</v>
      </c>
      <c r="O12" s="22">
        <v>2705</v>
      </c>
      <c r="P12" s="22">
        <v>2554.296506137866</v>
      </c>
      <c r="Q12" s="21">
        <v>8</v>
      </c>
    </row>
    <row r="13" spans="1:17" ht="12.75">
      <c r="A13" s="5" t="str">
        <f t="shared" si="0"/>
        <v>CarvethG</v>
      </c>
      <c r="B13" s="5">
        <f t="shared" si="1"/>
        <v>9</v>
      </c>
      <c r="C13" s="5" t="s">
        <v>25</v>
      </c>
      <c r="D13" s="12" t="str">
        <f t="shared" si="2"/>
        <v>Yes</v>
      </c>
      <c r="E13" s="5" t="s">
        <v>60</v>
      </c>
      <c r="F13" s="6" t="s">
        <v>100</v>
      </c>
      <c r="G13" s="21" t="s">
        <v>155</v>
      </c>
      <c r="H13" s="21">
        <v>0</v>
      </c>
      <c r="I13" s="5" t="s">
        <v>103</v>
      </c>
      <c r="J13" s="5">
        <v>4283</v>
      </c>
      <c r="K13" s="21" t="s">
        <v>103</v>
      </c>
      <c r="L13" s="21">
        <v>1155</v>
      </c>
      <c r="M13" s="5">
        <v>49</v>
      </c>
      <c r="N13" s="9">
        <v>15</v>
      </c>
      <c r="O13" s="22">
        <v>2955</v>
      </c>
      <c r="P13" s="22">
        <v>2558.4415584415583</v>
      </c>
      <c r="Q13" s="21">
        <v>9</v>
      </c>
    </row>
    <row r="14" spans="1:17" ht="12.75">
      <c r="A14" s="5" t="str">
        <f t="shared" si="0"/>
        <v>RawlinsT</v>
      </c>
      <c r="B14" s="5">
        <f t="shared" si="1"/>
        <v>10</v>
      </c>
      <c r="C14" s="5" t="s">
        <v>25</v>
      </c>
      <c r="D14" s="12" t="str">
        <f t="shared" si="2"/>
        <v>Yes</v>
      </c>
      <c r="E14" s="5" t="s">
        <v>56</v>
      </c>
      <c r="F14" s="5" t="s">
        <v>61</v>
      </c>
      <c r="G14" s="21" t="s">
        <v>125</v>
      </c>
      <c r="H14" s="21">
        <v>0</v>
      </c>
      <c r="I14" s="6" t="s">
        <v>101</v>
      </c>
      <c r="J14" s="5">
        <v>1239</v>
      </c>
      <c r="K14" s="21" t="s">
        <v>101</v>
      </c>
      <c r="L14" s="21">
        <v>1059</v>
      </c>
      <c r="M14" s="5">
        <v>45</v>
      </c>
      <c r="N14" s="9">
        <v>21</v>
      </c>
      <c r="O14" s="22">
        <v>2721</v>
      </c>
      <c r="P14" s="22">
        <v>2569.4050991501417</v>
      </c>
      <c r="Q14" s="21">
        <v>10</v>
      </c>
    </row>
    <row r="15" spans="1:17" ht="12.75">
      <c r="A15" s="5" t="str">
        <f>CONCATENATE(F15,E15)</f>
        <v>HurnP</v>
      </c>
      <c r="B15" s="5">
        <f>Q15</f>
        <v>11</v>
      </c>
      <c r="C15" s="5" t="s">
        <v>25</v>
      </c>
      <c r="D15" s="12" t="str">
        <f t="shared" si="2"/>
        <v>Yes</v>
      </c>
      <c r="E15" s="5" t="s">
        <v>47</v>
      </c>
      <c r="F15" s="5" t="s">
        <v>62</v>
      </c>
      <c r="G15" s="21" t="s">
        <v>126</v>
      </c>
      <c r="H15" s="21">
        <v>0</v>
      </c>
      <c r="I15" s="6" t="s">
        <v>103</v>
      </c>
      <c r="J15" s="5">
        <v>4256</v>
      </c>
      <c r="K15" s="21" t="s">
        <v>103</v>
      </c>
      <c r="L15" s="21">
        <v>1155</v>
      </c>
      <c r="M15" s="5">
        <v>50</v>
      </c>
      <c r="N15" s="9">
        <v>12</v>
      </c>
      <c r="O15" s="22">
        <v>3012</v>
      </c>
      <c r="P15" s="22">
        <v>2607.7922077922076</v>
      </c>
      <c r="Q15" s="21">
        <v>11</v>
      </c>
    </row>
    <row r="16" spans="1:17" ht="12.75">
      <c r="A16" s="5" t="str">
        <f>CONCATENATE(F16,E16)</f>
        <v>CambrookR</v>
      </c>
      <c r="B16" s="5">
        <f>Q16</f>
        <v>12</v>
      </c>
      <c r="C16" s="5" t="s">
        <v>25</v>
      </c>
      <c r="D16" s="12" t="str">
        <f t="shared" si="2"/>
        <v>Yes</v>
      </c>
      <c r="E16" s="5" t="s">
        <v>70</v>
      </c>
      <c r="F16" s="5" t="s">
        <v>99</v>
      </c>
      <c r="G16" s="21" t="s">
        <v>127</v>
      </c>
      <c r="H16" s="21">
        <v>0</v>
      </c>
      <c r="I16" s="6" t="s">
        <v>103</v>
      </c>
      <c r="J16" s="5">
        <v>3844</v>
      </c>
      <c r="K16" s="21" t="s">
        <v>103</v>
      </c>
      <c r="L16" s="21">
        <v>1155</v>
      </c>
      <c r="M16" s="5">
        <v>50</v>
      </c>
      <c r="N16" s="9">
        <v>59</v>
      </c>
      <c r="O16" s="22">
        <v>3059</v>
      </c>
      <c r="P16" s="22">
        <v>2648.4848484848485</v>
      </c>
      <c r="Q16" s="21">
        <v>12</v>
      </c>
    </row>
    <row r="17" spans="1:17" ht="12.75">
      <c r="A17" s="5" t="str">
        <f>CONCATENATE(F17,E17)</f>
        <v>PopeE</v>
      </c>
      <c r="B17" s="5">
        <f>Q17</f>
        <v>13</v>
      </c>
      <c r="C17" s="5" t="s">
        <v>25</v>
      </c>
      <c r="D17" s="12" t="str">
        <f t="shared" si="2"/>
        <v>Yes</v>
      </c>
      <c r="E17" s="5" t="s">
        <v>63</v>
      </c>
      <c r="F17" s="5" t="s">
        <v>64</v>
      </c>
      <c r="G17" s="21" t="s">
        <v>128</v>
      </c>
      <c r="H17" s="21">
        <v>0</v>
      </c>
      <c r="I17" s="6" t="s">
        <v>104</v>
      </c>
      <c r="J17" s="5">
        <v>804</v>
      </c>
      <c r="K17" s="21" t="s">
        <v>107</v>
      </c>
      <c r="L17" s="21">
        <v>1173</v>
      </c>
      <c r="M17" s="5">
        <v>52</v>
      </c>
      <c r="N17" s="9">
        <v>10</v>
      </c>
      <c r="O17" s="22">
        <v>3130</v>
      </c>
      <c r="P17" s="22">
        <v>2668.3716965046888</v>
      </c>
      <c r="Q17" s="21">
        <v>13</v>
      </c>
    </row>
    <row r="18" spans="1:17" ht="12.75">
      <c r="A18" s="5" t="str">
        <f aca="true" t="shared" si="3" ref="A18:A40">CONCATENATE(F18,E18)</f>
        <v>ChampA</v>
      </c>
      <c r="B18" s="5">
        <f aca="true" t="shared" si="4" ref="B18:B40">Q18</f>
        <v>14</v>
      </c>
      <c r="C18" s="5" t="s">
        <v>25</v>
      </c>
      <c r="D18" s="12" t="str">
        <f t="shared" si="2"/>
        <v>Yes</v>
      </c>
      <c r="E18" s="5" t="s">
        <v>58</v>
      </c>
      <c r="F18" s="5" t="s">
        <v>78</v>
      </c>
      <c r="G18" s="21" t="s">
        <v>136</v>
      </c>
      <c r="H18" s="21">
        <v>0</v>
      </c>
      <c r="I18" s="5" t="s">
        <v>103</v>
      </c>
      <c r="J18" s="5">
        <v>4165</v>
      </c>
      <c r="K18" s="21" t="s">
        <v>103</v>
      </c>
      <c r="L18" s="21">
        <v>1155</v>
      </c>
      <c r="M18" s="5">
        <v>51</v>
      </c>
      <c r="N18" s="5">
        <v>24</v>
      </c>
      <c r="O18" s="22">
        <v>3084</v>
      </c>
      <c r="P18" s="22">
        <v>2670.12987012987</v>
      </c>
      <c r="Q18" s="21">
        <v>14</v>
      </c>
    </row>
    <row r="19" spans="1:17" ht="12.75">
      <c r="A19" s="5" t="str">
        <f t="shared" si="3"/>
        <v>HarrisonJ</v>
      </c>
      <c r="B19" s="5">
        <f t="shared" si="4"/>
        <v>15</v>
      </c>
      <c r="C19" s="5" t="s">
        <v>25</v>
      </c>
      <c r="D19" s="12" t="str">
        <f t="shared" si="2"/>
        <v>Yes</v>
      </c>
      <c r="E19" s="5" t="s">
        <v>49</v>
      </c>
      <c r="F19" s="5" t="s">
        <v>65</v>
      </c>
      <c r="G19" s="21" t="s">
        <v>129</v>
      </c>
      <c r="H19" s="21">
        <v>0</v>
      </c>
      <c r="I19" s="6" t="s">
        <v>101</v>
      </c>
      <c r="J19" s="5"/>
      <c r="K19" s="21" t="s">
        <v>101</v>
      </c>
      <c r="L19" s="21">
        <v>1059</v>
      </c>
      <c r="M19" s="5">
        <v>47</v>
      </c>
      <c r="N19" s="9">
        <v>30</v>
      </c>
      <c r="O19" s="22">
        <v>2850</v>
      </c>
      <c r="P19" s="22">
        <v>2691.218130311615</v>
      </c>
      <c r="Q19" s="21">
        <v>15</v>
      </c>
    </row>
    <row r="20" spans="1:17" ht="12.75">
      <c r="A20" s="5" t="str">
        <f t="shared" si="3"/>
        <v>GatesA</v>
      </c>
      <c r="B20" s="5">
        <f t="shared" si="4"/>
        <v>16</v>
      </c>
      <c r="C20" s="5" t="s">
        <v>25</v>
      </c>
      <c r="D20" s="12" t="str">
        <f t="shared" si="2"/>
        <v>Yes</v>
      </c>
      <c r="E20" s="5" t="s">
        <v>58</v>
      </c>
      <c r="F20" s="5" t="s">
        <v>66</v>
      </c>
      <c r="G20" s="21" t="s">
        <v>120</v>
      </c>
      <c r="H20" s="21">
        <v>0</v>
      </c>
      <c r="I20" s="5" t="s">
        <v>103</v>
      </c>
      <c r="J20" s="5">
        <v>4489</v>
      </c>
      <c r="K20" s="21" t="s">
        <v>103</v>
      </c>
      <c r="L20" s="21">
        <v>1155</v>
      </c>
      <c r="M20" s="5">
        <v>51</v>
      </c>
      <c r="N20" s="9">
        <v>59</v>
      </c>
      <c r="O20" s="22">
        <v>3119</v>
      </c>
      <c r="P20" s="22">
        <v>2700.4329004329006</v>
      </c>
      <c r="Q20" s="21">
        <v>16</v>
      </c>
    </row>
    <row r="21" spans="1:17" ht="12.75">
      <c r="A21" s="5" t="str">
        <f t="shared" si="3"/>
        <v>HallF</v>
      </c>
      <c r="B21" s="5">
        <f t="shared" si="4"/>
        <v>17</v>
      </c>
      <c r="C21" s="5" t="s">
        <v>25</v>
      </c>
      <c r="D21" s="12" t="str">
        <f t="shared" si="2"/>
        <v>Yes</v>
      </c>
      <c r="E21" s="5" t="s">
        <v>67</v>
      </c>
      <c r="F21" s="5" t="s">
        <v>68</v>
      </c>
      <c r="G21" s="21" t="s">
        <v>130</v>
      </c>
      <c r="H21" s="21">
        <v>0</v>
      </c>
      <c r="I21" s="5" t="s">
        <v>101</v>
      </c>
      <c r="J21" s="5">
        <v>600</v>
      </c>
      <c r="K21" s="21" t="s">
        <v>101</v>
      </c>
      <c r="L21" s="21">
        <v>1059</v>
      </c>
      <c r="M21" s="5">
        <v>47</v>
      </c>
      <c r="N21" s="5">
        <v>41</v>
      </c>
      <c r="O21" s="22">
        <v>2861</v>
      </c>
      <c r="P21" s="22">
        <v>2701.6052880075545</v>
      </c>
      <c r="Q21" s="21">
        <v>17</v>
      </c>
    </row>
    <row r="22" spans="1:17" ht="12.75">
      <c r="A22" s="5" t="str">
        <f t="shared" si="3"/>
        <v>PryceA</v>
      </c>
      <c r="B22" s="5">
        <f t="shared" si="4"/>
        <v>18</v>
      </c>
      <c r="C22" s="5" t="s">
        <v>25</v>
      </c>
      <c r="D22" s="12" t="str">
        <f t="shared" si="2"/>
        <v>Yes</v>
      </c>
      <c r="E22" s="5" t="s">
        <v>58</v>
      </c>
      <c r="F22" s="5" t="s">
        <v>69</v>
      </c>
      <c r="G22" s="21" t="s">
        <v>131</v>
      </c>
      <c r="H22" s="21">
        <v>0</v>
      </c>
      <c r="I22" s="6" t="s">
        <v>105</v>
      </c>
      <c r="J22" s="5">
        <v>150958</v>
      </c>
      <c r="K22" s="21" t="s">
        <v>102</v>
      </c>
      <c r="L22" s="21">
        <v>1078</v>
      </c>
      <c r="M22" s="5">
        <v>49</v>
      </c>
      <c r="N22" s="9">
        <v>3</v>
      </c>
      <c r="O22" s="22">
        <v>2943</v>
      </c>
      <c r="P22" s="22">
        <v>2730.0556586270873</v>
      </c>
      <c r="Q22" s="21">
        <v>18</v>
      </c>
    </row>
    <row r="23" spans="1:17" ht="12.75">
      <c r="A23" s="5" t="str">
        <f t="shared" si="3"/>
        <v>SellingsR</v>
      </c>
      <c r="B23" s="5">
        <f t="shared" si="4"/>
        <v>19</v>
      </c>
      <c r="C23" s="5" t="s">
        <v>25</v>
      </c>
      <c r="D23" s="12" t="str">
        <f t="shared" si="2"/>
        <v>Yes</v>
      </c>
      <c r="E23" s="5" t="s">
        <v>70</v>
      </c>
      <c r="F23" s="5" t="s">
        <v>71</v>
      </c>
      <c r="G23" s="21" t="s">
        <v>132</v>
      </c>
      <c r="H23" s="21">
        <v>0</v>
      </c>
      <c r="I23" s="5" t="s">
        <v>105</v>
      </c>
      <c r="J23" s="5">
        <v>10844</v>
      </c>
      <c r="K23" s="21" t="s">
        <v>102</v>
      </c>
      <c r="L23" s="21">
        <v>1078</v>
      </c>
      <c r="M23" s="5">
        <v>50</v>
      </c>
      <c r="N23" s="9">
        <v>1</v>
      </c>
      <c r="O23" s="22">
        <v>3001</v>
      </c>
      <c r="P23" s="22">
        <v>2783.8589981447126</v>
      </c>
      <c r="Q23" s="21">
        <v>19</v>
      </c>
    </row>
    <row r="24" spans="1:17" ht="12.75">
      <c r="A24" s="5" t="str">
        <f t="shared" si="3"/>
        <v>SchwartzM</v>
      </c>
      <c r="B24" s="5">
        <f t="shared" si="4"/>
        <v>20</v>
      </c>
      <c r="C24" s="5" t="s">
        <v>25</v>
      </c>
      <c r="D24" s="12" t="str">
        <f t="shared" si="2"/>
        <v>Yes</v>
      </c>
      <c r="E24" s="5" t="s">
        <v>72</v>
      </c>
      <c r="F24" s="5" t="s">
        <v>73</v>
      </c>
      <c r="G24" s="21" t="s">
        <v>133</v>
      </c>
      <c r="H24" s="21">
        <v>0</v>
      </c>
      <c r="I24" s="5" t="s">
        <v>102</v>
      </c>
      <c r="J24" s="5">
        <v>145158</v>
      </c>
      <c r="K24" s="21" t="s">
        <v>102</v>
      </c>
      <c r="L24" s="21">
        <v>1078</v>
      </c>
      <c r="M24" s="5">
        <v>50</v>
      </c>
      <c r="N24" s="9">
        <v>2</v>
      </c>
      <c r="O24" s="22">
        <v>3002</v>
      </c>
      <c r="P24" s="22">
        <v>2784.786641929499</v>
      </c>
      <c r="Q24" s="21">
        <v>20</v>
      </c>
    </row>
    <row r="25" spans="1:17" ht="12.75">
      <c r="A25" s="5" t="str">
        <f t="shared" si="3"/>
        <v>GloverD</v>
      </c>
      <c r="B25" s="5">
        <f t="shared" si="4"/>
        <v>21</v>
      </c>
      <c r="C25" s="5" t="s">
        <v>25</v>
      </c>
      <c r="D25" s="12" t="str">
        <f t="shared" si="2"/>
        <v>Yes</v>
      </c>
      <c r="E25" s="5" t="s">
        <v>74</v>
      </c>
      <c r="F25" s="5" t="s">
        <v>75</v>
      </c>
      <c r="G25" s="21" t="s">
        <v>134</v>
      </c>
      <c r="H25" s="21">
        <v>0</v>
      </c>
      <c r="I25" s="5" t="s">
        <v>102</v>
      </c>
      <c r="J25" s="5">
        <v>7844</v>
      </c>
      <c r="K25" s="21" t="s">
        <v>102</v>
      </c>
      <c r="L25" s="21">
        <v>1078</v>
      </c>
      <c r="M25" s="5">
        <v>50</v>
      </c>
      <c r="N25" s="9">
        <v>29</v>
      </c>
      <c r="O25" s="22">
        <v>3029</v>
      </c>
      <c r="P25" s="22">
        <v>2809.833024118738</v>
      </c>
      <c r="Q25" s="21">
        <v>21</v>
      </c>
    </row>
    <row r="26" spans="1:17" ht="12.75">
      <c r="A26" s="5" t="str">
        <f t="shared" si="3"/>
        <v>BennettA</v>
      </c>
      <c r="B26" s="5">
        <f t="shared" si="4"/>
        <v>22</v>
      </c>
      <c r="C26" s="5" t="s">
        <v>25</v>
      </c>
      <c r="D26" s="12" t="str">
        <f t="shared" si="2"/>
        <v>Yes</v>
      </c>
      <c r="E26" s="5" t="s">
        <v>58</v>
      </c>
      <c r="F26" s="5" t="s">
        <v>76</v>
      </c>
      <c r="G26" s="21" t="s">
        <v>135</v>
      </c>
      <c r="H26" s="21">
        <v>0</v>
      </c>
      <c r="I26" s="5" t="s">
        <v>106</v>
      </c>
      <c r="J26" s="5">
        <v>21837</v>
      </c>
      <c r="K26" s="21" t="s">
        <v>106</v>
      </c>
      <c r="L26" s="21">
        <v>1116</v>
      </c>
      <c r="M26" s="5">
        <v>52</v>
      </c>
      <c r="N26" s="5">
        <v>27</v>
      </c>
      <c r="O26" s="22">
        <v>3147</v>
      </c>
      <c r="P26" s="22">
        <v>2819.8924731182797</v>
      </c>
      <c r="Q26" s="21">
        <v>22</v>
      </c>
    </row>
    <row r="27" spans="1:17" ht="12.75">
      <c r="A27" s="5" t="str">
        <f t="shared" si="3"/>
        <v>ChapmanC</v>
      </c>
      <c r="B27" s="5">
        <f t="shared" si="4"/>
        <v>23</v>
      </c>
      <c r="C27" s="5" t="s">
        <v>25</v>
      </c>
      <c r="D27" s="12" t="str">
        <f t="shared" si="2"/>
        <v>Yes</v>
      </c>
      <c r="E27" s="5" t="s">
        <v>77</v>
      </c>
      <c r="F27" s="5" t="s">
        <v>156</v>
      </c>
      <c r="G27" s="21" t="s">
        <v>157</v>
      </c>
      <c r="H27" s="21">
        <v>0</v>
      </c>
      <c r="I27" s="5" t="s">
        <v>107</v>
      </c>
      <c r="J27" s="5">
        <v>704</v>
      </c>
      <c r="K27" s="21" t="s">
        <v>107</v>
      </c>
      <c r="L27" s="21">
        <v>1173</v>
      </c>
      <c r="M27" s="5">
        <v>55</v>
      </c>
      <c r="N27" s="5">
        <v>28</v>
      </c>
      <c r="O27" s="22">
        <v>3328</v>
      </c>
      <c r="P27" s="22">
        <v>2837.169650468883</v>
      </c>
      <c r="Q27" s="21">
        <v>23</v>
      </c>
    </row>
    <row r="28" spans="1:17" ht="12.75">
      <c r="A28" s="5" t="str">
        <f t="shared" si="3"/>
        <v>CookT</v>
      </c>
      <c r="B28" s="5">
        <f t="shared" si="4"/>
        <v>24</v>
      </c>
      <c r="C28" s="5" t="s">
        <v>25</v>
      </c>
      <c r="D28" s="12" t="str">
        <f t="shared" si="2"/>
        <v>Yes</v>
      </c>
      <c r="E28" s="5" t="s">
        <v>56</v>
      </c>
      <c r="F28" s="5" t="s">
        <v>79</v>
      </c>
      <c r="G28" s="21" t="s">
        <v>137</v>
      </c>
      <c r="H28" s="21">
        <v>0</v>
      </c>
      <c r="I28" s="5" t="s">
        <v>101</v>
      </c>
      <c r="J28" s="5">
        <v>950</v>
      </c>
      <c r="K28" s="21" t="s">
        <v>101</v>
      </c>
      <c r="L28" s="21">
        <v>1059</v>
      </c>
      <c r="M28" s="5">
        <v>50</v>
      </c>
      <c r="N28" s="9">
        <v>22</v>
      </c>
      <c r="O28" s="22">
        <v>3022</v>
      </c>
      <c r="P28" s="22">
        <v>2853.635505193579</v>
      </c>
      <c r="Q28" s="21">
        <v>24</v>
      </c>
    </row>
    <row r="29" spans="1:17" ht="12.75">
      <c r="A29" s="5" t="str">
        <f t="shared" si="3"/>
        <v>RycroftJ</v>
      </c>
      <c r="B29" s="5">
        <f t="shared" si="4"/>
        <v>25</v>
      </c>
      <c r="C29" s="5" t="s">
        <v>25</v>
      </c>
      <c r="D29" s="12" t="str">
        <f t="shared" si="2"/>
        <v>Yes</v>
      </c>
      <c r="E29" s="5" t="s">
        <v>49</v>
      </c>
      <c r="F29" s="5" t="s">
        <v>80</v>
      </c>
      <c r="G29" s="21" t="s">
        <v>138</v>
      </c>
      <c r="H29" s="21">
        <v>0</v>
      </c>
      <c r="I29" s="5" t="s">
        <v>103</v>
      </c>
      <c r="J29" s="5">
        <v>3979</v>
      </c>
      <c r="K29" s="21" t="s">
        <v>103</v>
      </c>
      <c r="L29" s="21">
        <v>1155</v>
      </c>
      <c r="M29" s="5">
        <v>55</v>
      </c>
      <c r="N29" s="9">
        <v>12</v>
      </c>
      <c r="O29" s="22">
        <v>3312</v>
      </c>
      <c r="P29" s="22">
        <v>2867.5324675324673</v>
      </c>
      <c r="Q29" s="21">
        <v>25</v>
      </c>
    </row>
    <row r="30" spans="1:17" ht="12.75">
      <c r="A30" s="5" t="str">
        <f t="shared" si="3"/>
        <v>BowdlerR</v>
      </c>
      <c r="B30" s="5">
        <f t="shared" si="4"/>
        <v>26</v>
      </c>
      <c r="C30" s="5" t="s">
        <v>25</v>
      </c>
      <c r="D30" s="12" t="str">
        <f t="shared" si="2"/>
        <v>Yes</v>
      </c>
      <c r="E30" s="5" t="s">
        <v>70</v>
      </c>
      <c r="F30" s="5" t="s">
        <v>81</v>
      </c>
      <c r="G30" s="21" t="s">
        <v>139</v>
      </c>
      <c r="H30" s="21">
        <v>0</v>
      </c>
      <c r="I30" s="6" t="s">
        <v>102</v>
      </c>
      <c r="J30" s="5">
        <v>102560</v>
      </c>
      <c r="K30" s="21" t="s">
        <v>102</v>
      </c>
      <c r="L30" s="21">
        <v>1078</v>
      </c>
      <c r="M30" s="5">
        <v>51</v>
      </c>
      <c r="N30" s="5">
        <v>52</v>
      </c>
      <c r="O30" s="22">
        <v>3112</v>
      </c>
      <c r="P30" s="22">
        <v>2886.82745825603</v>
      </c>
      <c r="Q30" s="21">
        <v>26</v>
      </c>
    </row>
    <row r="31" spans="1:17" ht="12.75">
      <c r="A31" s="5" t="str">
        <f t="shared" si="3"/>
        <v>GomersallJ</v>
      </c>
      <c r="B31" s="5">
        <f t="shared" si="4"/>
        <v>27</v>
      </c>
      <c r="C31" s="5" t="s">
        <v>25</v>
      </c>
      <c r="D31" s="12" t="str">
        <f t="shared" si="2"/>
        <v>Yes</v>
      </c>
      <c r="E31" s="5" t="s">
        <v>49</v>
      </c>
      <c r="F31" s="5" t="s">
        <v>82</v>
      </c>
      <c r="G31" s="21" t="s">
        <v>140</v>
      </c>
      <c r="H31" s="21">
        <v>0</v>
      </c>
      <c r="I31" s="5" t="s">
        <v>102</v>
      </c>
      <c r="J31" s="5">
        <v>8</v>
      </c>
      <c r="K31" s="21" t="s">
        <v>102</v>
      </c>
      <c r="L31" s="21">
        <v>1078</v>
      </c>
      <c r="M31" s="5">
        <v>51</v>
      </c>
      <c r="N31" s="5">
        <v>56</v>
      </c>
      <c r="O31" s="22">
        <v>3116</v>
      </c>
      <c r="P31" s="22">
        <v>2890.538033395176</v>
      </c>
      <c r="Q31" s="21">
        <v>27</v>
      </c>
    </row>
    <row r="32" spans="1:17" ht="12.75">
      <c r="A32" s="5" t="str">
        <f t="shared" si="3"/>
        <v>GoodwayD</v>
      </c>
      <c r="B32" s="5">
        <f t="shared" si="4"/>
        <v>28</v>
      </c>
      <c r="C32" s="5" t="s">
        <v>25</v>
      </c>
      <c r="D32" s="12" t="str">
        <f t="shared" si="2"/>
        <v>Yes</v>
      </c>
      <c r="E32" s="5" t="s">
        <v>74</v>
      </c>
      <c r="F32" s="5" t="s">
        <v>83</v>
      </c>
      <c r="G32" s="21" t="s">
        <v>159</v>
      </c>
      <c r="H32" s="21">
        <v>0</v>
      </c>
      <c r="I32" s="5" t="s">
        <v>102</v>
      </c>
      <c r="J32" s="5">
        <v>176285</v>
      </c>
      <c r="K32" s="21" t="s">
        <v>102</v>
      </c>
      <c r="L32" s="21">
        <v>1078</v>
      </c>
      <c r="M32" s="5">
        <v>51</v>
      </c>
      <c r="N32" s="9">
        <v>58</v>
      </c>
      <c r="O32" s="22">
        <v>3118</v>
      </c>
      <c r="P32" s="22">
        <v>2892.3933209647494</v>
      </c>
      <c r="Q32" s="21">
        <v>28</v>
      </c>
    </row>
    <row r="33" spans="1:17" ht="12.75">
      <c r="A33" s="5" t="str">
        <f t="shared" si="3"/>
        <v>StevensD</v>
      </c>
      <c r="B33" s="5">
        <f t="shared" si="4"/>
        <v>29</v>
      </c>
      <c r="C33" s="5" t="s">
        <v>25</v>
      </c>
      <c r="D33" s="12" t="str">
        <f t="shared" si="2"/>
        <v>Yes</v>
      </c>
      <c r="E33" s="5" t="s">
        <v>74</v>
      </c>
      <c r="F33" s="5" t="s">
        <v>84</v>
      </c>
      <c r="G33" s="21" t="s">
        <v>141</v>
      </c>
      <c r="H33" s="21">
        <v>0</v>
      </c>
      <c r="I33" s="5" t="s">
        <v>108</v>
      </c>
      <c r="J33" s="5">
        <v>788</v>
      </c>
      <c r="K33" s="21" t="s">
        <v>108</v>
      </c>
      <c r="L33" s="21">
        <v>1043</v>
      </c>
      <c r="M33" s="5">
        <v>50</v>
      </c>
      <c r="N33" s="9">
        <v>38</v>
      </c>
      <c r="O33" s="22">
        <v>3038</v>
      </c>
      <c r="P33" s="22">
        <v>2912.751677852349</v>
      </c>
      <c r="Q33" s="21">
        <v>29</v>
      </c>
    </row>
    <row r="34" spans="1:17" ht="12.75">
      <c r="A34" s="5" t="str">
        <f t="shared" si="3"/>
        <v>KerrE</v>
      </c>
      <c r="B34" s="5">
        <f t="shared" si="4"/>
        <v>30</v>
      </c>
      <c r="C34" s="5" t="s">
        <v>25</v>
      </c>
      <c r="D34" s="12" t="str">
        <f t="shared" si="2"/>
        <v>Yes</v>
      </c>
      <c r="E34" s="5" t="s">
        <v>63</v>
      </c>
      <c r="F34" s="5" t="s">
        <v>85</v>
      </c>
      <c r="G34" s="21" t="s">
        <v>142</v>
      </c>
      <c r="H34" s="21">
        <v>0</v>
      </c>
      <c r="I34" s="5" t="s">
        <v>101</v>
      </c>
      <c r="J34" s="5">
        <v>309</v>
      </c>
      <c r="K34" s="21" t="s">
        <v>101</v>
      </c>
      <c r="L34" s="21">
        <v>1059</v>
      </c>
      <c r="M34" s="5">
        <v>52</v>
      </c>
      <c r="N34" s="9">
        <v>13</v>
      </c>
      <c r="O34" s="22">
        <v>3133</v>
      </c>
      <c r="P34" s="22">
        <v>2958.451369216242</v>
      </c>
      <c r="Q34" s="21">
        <v>30</v>
      </c>
    </row>
    <row r="35" spans="1:17" ht="12.75">
      <c r="A35" s="5" t="str">
        <f t="shared" si="3"/>
        <v>FriendC</v>
      </c>
      <c r="B35" s="5">
        <f t="shared" si="4"/>
        <v>31</v>
      </c>
      <c r="C35" s="5" t="s">
        <v>25</v>
      </c>
      <c r="D35" s="12" t="str">
        <f t="shared" si="2"/>
        <v>Yes</v>
      </c>
      <c r="E35" s="5" t="s">
        <v>77</v>
      </c>
      <c r="F35" s="5" t="s">
        <v>86</v>
      </c>
      <c r="G35" s="21" t="s">
        <v>143</v>
      </c>
      <c r="H35" s="21">
        <v>0</v>
      </c>
      <c r="I35" s="5" t="s">
        <v>102</v>
      </c>
      <c r="J35" s="5">
        <v>146280</v>
      </c>
      <c r="K35" s="21" t="s">
        <v>102</v>
      </c>
      <c r="L35" s="21">
        <v>1078</v>
      </c>
      <c r="M35" s="5">
        <v>53</v>
      </c>
      <c r="N35" s="5">
        <v>49</v>
      </c>
      <c r="O35" s="22">
        <v>3229</v>
      </c>
      <c r="P35" s="22">
        <v>2995.3617810760666</v>
      </c>
      <c r="Q35" s="21">
        <v>31</v>
      </c>
    </row>
    <row r="36" spans="1:17" ht="12.75">
      <c r="A36" s="5" t="str">
        <f t="shared" si="3"/>
        <v>JonesS</v>
      </c>
      <c r="B36" s="5">
        <f t="shared" si="4"/>
        <v>32</v>
      </c>
      <c r="C36" s="5" t="s">
        <v>25</v>
      </c>
      <c r="D36" s="12" t="str">
        <f t="shared" si="2"/>
        <v>Yes</v>
      </c>
      <c r="E36" s="5" t="s">
        <v>45</v>
      </c>
      <c r="F36" s="5" t="s">
        <v>87</v>
      </c>
      <c r="G36" s="21" t="s">
        <v>144</v>
      </c>
      <c r="H36" s="21">
        <v>0</v>
      </c>
      <c r="I36" s="5" t="s">
        <v>103</v>
      </c>
      <c r="J36" s="5">
        <v>4741</v>
      </c>
      <c r="K36" s="21" t="s">
        <v>103</v>
      </c>
      <c r="L36" s="21">
        <v>1155</v>
      </c>
      <c r="M36" s="5">
        <v>59</v>
      </c>
      <c r="N36" s="5">
        <v>47</v>
      </c>
      <c r="O36" s="22">
        <v>3587</v>
      </c>
      <c r="P36" s="22">
        <v>3105.627705627706</v>
      </c>
      <c r="Q36" s="21">
        <v>32</v>
      </c>
    </row>
    <row r="37" spans="1:17" ht="12.75">
      <c r="A37" s="5" t="str">
        <f t="shared" si="3"/>
        <v>UnderwoodM</v>
      </c>
      <c r="B37" s="5">
        <f t="shared" si="4"/>
        <v>33</v>
      </c>
      <c r="C37" s="5" t="s">
        <v>25</v>
      </c>
      <c r="D37" s="12" t="str">
        <f t="shared" si="2"/>
        <v>Yes</v>
      </c>
      <c r="E37" s="5" t="s">
        <v>72</v>
      </c>
      <c r="F37" s="5" t="s">
        <v>88</v>
      </c>
      <c r="G37" s="21" t="s">
        <v>145</v>
      </c>
      <c r="H37" s="21">
        <v>0</v>
      </c>
      <c r="I37" s="5" t="s">
        <v>109</v>
      </c>
      <c r="J37" s="5">
        <v>65552</v>
      </c>
      <c r="K37" s="21" t="s">
        <v>109</v>
      </c>
      <c r="L37" s="21">
        <v>1386</v>
      </c>
      <c r="M37" s="5">
        <v>74</v>
      </c>
      <c r="N37" s="5">
        <v>13</v>
      </c>
      <c r="O37" s="22">
        <v>4453</v>
      </c>
      <c r="P37" s="22">
        <v>3212.842712842713</v>
      </c>
      <c r="Q37" s="21">
        <v>33</v>
      </c>
    </row>
    <row r="38" spans="1:17" ht="12.75">
      <c r="A38" s="5" t="str">
        <f t="shared" si="3"/>
        <v>ConnollyP</v>
      </c>
      <c r="B38" s="5">
        <f t="shared" si="4"/>
        <v>34</v>
      </c>
      <c r="C38" s="5" t="s">
        <v>25</v>
      </c>
      <c r="D38" s="12" t="str">
        <f t="shared" si="2"/>
        <v>Yes</v>
      </c>
      <c r="E38" s="5" t="s">
        <v>47</v>
      </c>
      <c r="F38" s="5" t="s">
        <v>89</v>
      </c>
      <c r="G38" s="21" t="s">
        <v>146</v>
      </c>
      <c r="H38" s="21">
        <v>0</v>
      </c>
      <c r="I38" s="5" t="s">
        <v>106</v>
      </c>
      <c r="J38" s="5">
        <v>20468</v>
      </c>
      <c r="K38" s="21" t="s">
        <v>106</v>
      </c>
      <c r="L38" s="21">
        <v>1116</v>
      </c>
      <c r="M38" s="5">
        <v>60</v>
      </c>
      <c r="N38" s="5">
        <v>56</v>
      </c>
      <c r="O38" s="22">
        <v>3656</v>
      </c>
      <c r="P38" s="22">
        <v>3275.9856630824374</v>
      </c>
      <c r="Q38" s="21">
        <v>34</v>
      </c>
    </row>
    <row r="39" spans="1:17" ht="12.75">
      <c r="A39" s="5" t="str">
        <f t="shared" si="3"/>
        <v>KettleP</v>
      </c>
      <c r="B39" s="5">
        <f t="shared" si="4"/>
        <v>35</v>
      </c>
      <c r="C39" s="5" t="s">
        <v>25</v>
      </c>
      <c r="D39" s="12" t="str">
        <f t="shared" si="2"/>
        <v>Yes</v>
      </c>
      <c r="E39" s="5" t="s">
        <v>47</v>
      </c>
      <c r="F39" s="5" t="s">
        <v>90</v>
      </c>
      <c r="G39" s="21" t="s">
        <v>147</v>
      </c>
      <c r="H39" s="21">
        <v>0</v>
      </c>
      <c r="I39" s="5" t="s">
        <v>110</v>
      </c>
      <c r="J39" s="5">
        <v>98</v>
      </c>
      <c r="K39" s="21" t="s">
        <v>148</v>
      </c>
      <c r="L39" s="21">
        <v>700</v>
      </c>
      <c r="M39" s="5">
        <v>51</v>
      </c>
      <c r="N39" s="5">
        <v>35</v>
      </c>
      <c r="O39" s="22">
        <v>3095</v>
      </c>
      <c r="P39" s="22">
        <v>4421.428571428572</v>
      </c>
      <c r="Q39" s="21">
        <v>35</v>
      </c>
    </row>
    <row r="40" spans="1:17" ht="12.75">
      <c r="A40" s="5" t="str">
        <f t="shared" si="3"/>
        <v>WrayJ</v>
      </c>
      <c r="B40" s="5">
        <f t="shared" si="4"/>
        <v>36</v>
      </c>
      <c r="C40" s="5" t="s">
        <v>25</v>
      </c>
      <c r="D40" s="12" t="str">
        <f t="shared" si="2"/>
        <v>Yes</v>
      </c>
      <c r="E40" s="5" t="s">
        <v>49</v>
      </c>
      <c r="F40" s="5" t="s">
        <v>91</v>
      </c>
      <c r="G40" s="21" t="s">
        <v>149</v>
      </c>
      <c r="H40" s="21">
        <v>0</v>
      </c>
      <c r="I40" s="5" t="s">
        <v>111</v>
      </c>
      <c r="J40" s="5">
        <v>22492</v>
      </c>
      <c r="K40" s="21" t="s">
        <v>148</v>
      </c>
      <c r="L40" s="21">
        <v>700</v>
      </c>
      <c r="M40" s="5">
        <v>54</v>
      </c>
      <c r="N40" s="5">
        <v>35</v>
      </c>
      <c r="O40" s="22">
        <v>3275</v>
      </c>
      <c r="P40" s="22">
        <v>4678.571428571428</v>
      </c>
      <c r="Q40" s="21">
        <v>36</v>
      </c>
    </row>
    <row r="41" spans="1:17" ht="12.75">
      <c r="A41" s="5" t="str">
        <f aca="true" t="shared" si="5" ref="A41:A47">CONCATENATE(F41,E41)</f>
        <v>ThorpeR</v>
      </c>
      <c r="B41" s="5">
        <f aca="true" t="shared" si="6" ref="B41:B47">Q41</f>
        <v>37</v>
      </c>
      <c r="C41" s="5" t="s">
        <v>25</v>
      </c>
      <c r="D41" s="12" t="str">
        <f t="shared" si="2"/>
        <v>Yes</v>
      </c>
      <c r="E41" s="5" t="s">
        <v>70</v>
      </c>
      <c r="F41" s="5" t="s">
        <v>92</v>
      </c>
      <c r="G41" s="21" t="s">
        <v>120</v>
      </c>
      <c r="H41" s="21">
        <v>0</v>
      </c>
      <c r="I41" s="6" t="s">
        <v>112</v>
      </c>
      <c r="J41" s="5">
        <v>21364</v>
      </c>
      <c r="K41" s="21" t="s">
        <v>148</v>
      </c>
      <c r="L41" s="21">
        <v>700</v>
      </c>
      <c r="M41" s="5">
        <v>56</v>
      </c>
      <c r="N41" s="5">
        <v>17</v>
      </c>
      <c r="O41" s="22">
        <v>3377</v>
      </c>
      <c r="P41" s="22">
        <v>4824.285714285715</v>
      </c>
      <c r="Q41" s="21">
        <v>37</v>
      </c>
    </row>
    <row r="42" spans="1:17" ht="12.75">
      <c r="A42" s="5" t="str">
        <f t="shared" si="5"/>
        <v>HalfordO</v>
      </c>
      <c r="B42" s="5">
        <f t="shared" si="6"/>
        <v>38</v>
      </c>
      <c r="C42" s="5" t="s">
        <v>25</v>
      </c>
      <c r="D42" s="12" t="str">
        <f t="shared" si="2"/>
        <v>Yes</v>
      </c>
      <c r="E42" s="5" t="s">
        <v>93</v>
      </c>
      <c r="F42" s="5" t="s">
        <v>94</v>
      </c>
      <c r="G42" s="21" t="s">
        <v>150</v>
      </c>
      <c r="H42" s="21">
        <v>0</v>
      </c>
      <c r="I42" s="5" t="s">
        <v>113</v>
      </c>
      <c r="J42" s="5">
        <v>233</v>
      </c>
      <c r="K42" s="21" t="s">
        <v>148</v>
      </c>
      <c r="L42" s="21">
        <v>700</v>
      </c>
      <c r="M42" s="5">
        <v>56</v>
      </c>
      <c r="N42" s="5">
        <v>39</v>
      </c>
      <c r="O42" s="22">
        <v>3399</v>
      </c>
      <c r="P42" s="22">
        <v>4855.714285714285</v>
      </c>
      <c r="Q42" s="21">
        <v>38</v>
      </c>
    </row>
    <row r="43" spans="1:17" ht="12.75">
      <c r="A43" s="5" t="str">
        <f t="shared" si="5"/>
        <v>JowettJ</v>
      </c>
      <c r="B43" s="5">
        <f t="shared" si="6"/>
        <v>44</v>
      </c>
      <c r="C43" s="5" t="s">
        <v>25</v>
      </c>
      <c r="D43" s="12" t="str">
        <f t="shared" si="2"/>
        <v>Yes</v>
      </c>
      <c r="E43" s="5" t="s">
        <v>49</v>
      </c>
      <c r="F43" s="5" t="s">
        <v>95</v>
      </c>
      <c r="G43" s="21" t="s">
        <v>151</v>
      </c>
      <c r="H43" s="21">
        <v>0</v>
      </c>
      <c r="I43" s="5" t="s">
        <v>103</v>
      </c>
      <c r="J43" s="5">
        <v>4665</v>
      </c>
      <c r="K43" s="21" t="s">
        <v>103</v>
      </c>
      <c r="L43" s="21">
        <v>1155</v>
      </c>
      <c r="M43" s="5" t="s">
        <v>117</v>
      </c>
      <c r="N43" s="5"/>
      <c r="O43" s="22" t="s">
        <v>152</v>
      </c>
      <c r="P43" s="22" t="s">
        <v>152</v>
      </c>
      <c r="Q43" s="21">
        <v>44</v>
      </c>
    </row>
    <row r="44" spans="1:17" ht="12.75">
      <c r="A44" s="5" t="str">
        <f t="shared" si="5"/>
        <v>ThomsonE</v>
      </c>
      <c r="B44" s="5">
        <f t="shared" si="6"/>
        <v>44</v>
      </c>
      <c r="C44" s="5" t="s">
        <v>25</v>
      </c>
      <c r="D44" s="12" t="str">
        <f t="shared" si="2"/>
        <v>Yes</v>
      </c>
      <c r="E44" s="5" t="s">
        <v>63</v>
      </c>
      <c r="F44" s="5" t="s">
        <v>96</v>
      </c>
      <c r="G44" s="21" t="s">
        <v>153</v>
      </c>
      <c r="H44" s="21">
        <v>0</v>
      </c>
      <c r="I44" s="5" t="s">
        <v>114</v>
      </c>
      <c r="J44" s="5">
        <v>161562</v>
      </c>
      <c r="K44" s="21" t="s">
        <v>114</v>
      </c>
      <c r="L44" s="21">
        <v>1101</v>
      </c>
      <c r="M44" s="5" t="s">
        <v>117</v>
      </c>
      <c r="N44" s="5"/>
      <c r="O44" s="22" t="s">
        <v>152</v>
      </c>
      <c r="P44" s="22" t="s">
        <v>152</v>
      </c>
      <c r="Q44" s="21">
        <v>44</v>
      </c>
    </row>
    <row r="45" spans="1:17" ht="12.75">
      <c r="A45" s="5" t="str">
        <f t="shared" si="5"/>
        <v>WilkieM</v>
      </c>
      <c r="B45" s="5">
        <f t="shared" si="6"/>
        <v>44</v>
      </c>
      <c r="C45" s="5" t="s">
        <v>25</v>
      </c>
      <c r="D45" s="12" t="str">
        <f>IF(A45="","","Yes")</f>
        <v>Yes</v>
      </c>
      <c r="E45" s="5" t="s">
        <v>72</v>
      </c>
      <c r="F45" s="5" t="s">
        <v>97</v>
      </c>
      <c r="G45" s="21" t="s">
        <v>120</v>
      </c>
      <c r="H45" s="21">
        <v>0</v>
      </c>
      <c r="I45" s="5" t="s">
        <v>115</v>
      </c>
      <c r="J45" s="5">
        <v>4772</v>
      </c>
      <c r="K45" s="21" t="s">
        <v>103</v>
      </c>
      <c r="L45" s="21">
        <v>1155</v>
      </c>
      <c r="M45" s="5" t="s">
        <v>117</v>
      </c>
      <c r="N45" s="5"/>
      <c r="O45" s="22" t="s">
        <v>152</v>
      </c>
      <c r="P45" s="22" t="s">
        <v>152</v>
      </c>
      <c r="Q45" s="21">
        <v>44</v>
      </c>
    </row>
    <row r="46" spans="1:17" ht="12.75">
      <c r="A46" s="5" t="str">
        <f t="shared" si="5"/>
        <v>BlanchfieldP</v>
      </c>
      <c r="B46" s="5">
        <f t="shared" si="6"/>
        <v>44</v>
      </c>
      <c r="C46" s="5" t="s">
        <v>25</v>
      </c>
      <c r="D46" s="12" t="str">
        <f>IF(A46="","","Yes")</f>
        <v>Yes</v>
      </c>
      <c r="E46" s="5" t="s">
        <v>47</v>
      </c>
      <c r="F46" s="5" t="s">
        <v>98</v>
      </c>
      <c r="G46" s="21" t="s">
        <v>154</v>
      </c>
      <c r="H46" s="21">
        <v>0</v>
      </c>
      <c r="I46" s="5" t="s">
        <v>102</v>
      </c>
      <c r="J46" s="5">
        <v>383</v>
      </c>
      <c r="K46" s="21" t="s">
        <v>102</v>
      </c>
      <c r="L46" s="21">
        <v>1078</v>
      </c>
      <c r="M46" s="5" t="s">
        <v>117</v>
      </c>
      <c r="N46" s="5"/>
      <c r="O46" s="22" t="s">
        <v>152</v>
      </c>
      <c r="P46" s="22" t="s">
        <v>152</v>
      </c>
      <c r="Q46" s="21">
        <v>44</v>
      </c>
    </row>
    <row r="47" spans="1:17" ht="12.75">
      <c r="A47" s="5" t="str">
        <f t="shared" si="5"/>
        <v>LeConteJ</v>
      </c>
      <c r="B47" s="5">
        <f t="shared" si="6"/>
        <v>44</v>
      </c>
      <c r="C47" s="5" t="s">
        <v>25</v>
      </c>
      <c r="D47" s="12" t="str">
        <f>IF(A47="","","Yes")</f>
        <v>Yes</v>
      </c>
      <c r="E47" s="5" t="s">
        <v>49</v>
      </c>
      <c r="F47" s="5" t="s">
        <v>165</v>
      </c>
      <c r="G47" s="21" t="s">
        <v>166</v>
      </c>
      <c r="H47" s="21">
        <v>0</v>
      </c>
      <c r="I47" s="5" t="s">
        <v>116</v>
      </c>
      <c r="J47" s="5">
        <v>52467</v>
      </c>
      <c r="K47" s="21" t="s">
        <v>102</v>
      </c>
      <c r="L47" s="21">
        <v>1078</v>
      </c>
      <c r="M47" s="5" t="s">
        <v>117</v>
      </c>
      <c r="N47" s="5"/>
      <c r="O47" s="22" t="s">
        <v>152</v>
      </c>
      <c r="P47" s="22" t="s">
        <v>152</v>
      </c>
      <c r="Q47" s="21">
        <v>44</v>
      </c>
    </row>
  </sheetData>
  <sheetProtection password="C943" sheet="1" objects="1" scenarios="1"/>
  <conditionalFormatting sqref="D5:D47">
    <cfRule type="cellIs" priority="1" dxfId="0" operator="equal" stopIfTrue="1">
      <formula>"Yes"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4:Q46"/>
  <sheetViews>
    <sheetView zoomScale="85" zoomScaleNormal="85" workbookViewId="0" topLeftCell="D1">
      <selection activeCell="O17" sqref="O17"/>
    </sheetView>
  </sheetViews>
  <sheetFormatPr defaultColWidth="9.140625" defaultRowHeight="12.75"/>
  <cols>
    <col min="1" max="1" width="9.7109375" style="0" hidden="1" customWidth="1"/>
    <col min="2" max="2" width="6.140625" style="0" hidden="1" customWidth="1"/>
    <col min="3" max="3" width="10.57421875" style="0" hidden="1" customWidth="1"/>
    <col min="4" max="4" width="10.57421875" style="13" customWidth="1"/>
    <col min="5" max="5" width="6.140625" style="23" customWidth="1"/>
    <col min="6" max="6" width="13.8515625" style="23" bestFit="1" customWidth="1"/>
    <col min="7" max="7" width="13.28125" style="23" bestFit="1" customWidth="1"/>
    <col min="8" max="8" width="4.140625" style="23" bestFit="1" customWidth="1"/>
    <col min="9" max="9" width="18.421875" style="23" bestFit="1" customWidth="1"/>
    <col min="10" max="10" width="7.7109375" style="23" bestFit="1" customWidth="1"/>
    <col min="11" max="11" width="13.28125" style="23" bestFit="1" customWidth="1"/>
    <col min="12" max="12" width="6.7109375" style="23" bestFit="1" customWidth="1"/>
    <col min="13" max="13" width="12.7109375" style="23" bestFit="1" customWidth="1"/>
    <col min="14" max="14" width="9.421875" style="23" bestFit="1" customWidth="1"/>
    <col min="15" max="15" width="14.421875" style="23" bestFit="1" customWidth="1"/>
    <col min="16" max="16" width="10.00390625" style="23" bestFit="1" customWidth="1"/>
    <col min="17" max="17" width="12.28125" style="23" bestFit="1" customWidth="1"/>
  </cols>
  <sheetData>
    <row r="4" spans="1:17" ht="48.75" thickBot="1">
      <c r="A4" s="8" t="s">
        <v>20</v>
      </c>
      <c r="B4" s="10" t="s">
        <v>21</v>
      </c>
      <c r="C4" s="10" t="s">
        <v>24</v>
      </c>
      <c r="D4" s="11" t="s">
        <v>26</v>
      </c>
      <c r="E4" s="14" t="s">
        <v>7</v>
      </c>
      <c r="F4" s="14" t="s">
        <v>8</v>
      </c>
      <c r="G4" s="15" t="s">
        <v>9</v>
      </c>
      <c r="H4" s="16" t="s">
        <v>10</v>
      </c>
      <c r="I4" s="17" t="s">
        <v>11</v>
      </c>
      <c r="J4" s="18" t="s">
        <v>12</v>
      </c>
      <c r="K4" s="15" t="s">
        <v>13</v>
      </c>
      <c r="L4" s="16" t="s">
        <v>14</v>
      </c>
      <c r="M4" s="14" t="s">
        <v>15</v>
      </c>
      <c r="N4" s="14" t="s">
        <v>16</v>
      </c>
      <c r="O4" s="16" t="s">
        <v>17</v>
      </c>
      <c r="P4" s="19" t="s">
        <v>18</v>
      </c>
      <c r="Q4" s="20" t="s">
        <v>19</v>
      </c>
    </row>
    <row r="5" spans="1:17" ht="13.5" thickBot="1">
      <c r="A5" s="5" t="str">
        <f aca="true" t="shared" si="0" ref="A5:A14">CONCATENATE(F5,E5)</f>
        <v>FilleryP</v>
      </c>
      <c r="B5" s="5">
        <f aca="true" t="shared" si="1" ref="B5:B14">Q5</f>
        <v>1</v>
      </c>
      <c r="C5" s="5" t="str">
        <f>IF(ISERROR(VLOOKUP(A5,Race1!$A$5:$C$50,3,FALSE)),"Race 2 only","Race 1 &amp; 2")</f>
        <v>Race 1 &amp; 2</v>
      </c>
      <c r="D5" s="12" t="str">
        <f>IF(A5="","",IF(C5="Race 2 only","Yes","No"))</f>
        <v>No</v>
      </c>
      <c r="E5" s="51" t="s">
        <v>47</v>
      </c>
      <c r="F5" s="5" t="s">
        <v>48</v>
      </c>
      <c r="G5" s="21" t="s">
        <v>120</v>
      </c>
      <c r="H5" s="21">
        <v>0</v>
      </c>
      <c r="I5" s="5" t="s">
        <v>101</v>
      </c>
      <c r="J5" s="5">
        <v>593</v>
      </c>
      <c r="K5" s="21" t="s">
        <v>101</v>
      </c>
      <c r="L5" s="21">
        <v>1059</v>
      </c>
      <c r="M5" s="5">
        <v>47</v>
      </c>
      <c r="N5" s="9">
        <v>42</v>
      </c>
      <c r="O5" s="22">
        <v>2862</v>
      </c>
      <c r="P5" s="22">
        <v>2702.5495750708214</v>
      </c>
      <c r="Q5" s="52">
        <v>1</v>
      </c>
    </row>
    <row r="6" spans="1:17" ht="13.5" thickBot="1">
      <c r="A6" s="5" t="str">
        <f t="shared" si="0"/>
        <v>CarvethG</v>
      </c>
      <c r="B6" s="5">
        <f t="shared" si="1"/>
        <v>2</v>
      </c>
      <c r="C6" s="5" t="str">
        <f>IF(ISERROR(VLOOKUP(A6,Race1!$A$5:$C$50,3,FALSE)),"Race 2 only","Race 1 &amp; 2")</f>
        <v>Race 1 &amp; 2</v>
      </c>
      <c r="D6" s="12" t="str">
        <f aca="true" t="shared" si="2" ref="D6:D44">IF(A6="","",IF(C6="Race 2 only","Yes","No"))</f>
        <v>No</v>
      </c>
      <c r="E6" s="51" t="s">
        <v>60</v>
      </c>
      <c r="F6" s="5" t="s">
        <v>100</v>
      </c>
      <c r="G6" s="21" t="s">
        <v>155</v>
      </c>
      <c r="H6" s="21">
        <v>0</v>
      </c>
      <c r="I6" s="5" t="s">
        <v>103</v>
      </c>
      <c r="J6" s="5">
        <v>4283</v>
      </c>
      <c r="K6" s="21" t="s">
        <v>103</v>
      </c>
      <c r="L6" s="21">
        <v>1155</v>
      </c>
      <c r="M6" s="5">
        <v>54</v>
      </c>
      <c r="N6" s="9">
        <v>0</v>
      </c>
      <c r="O6" s="22">
        <v>3240</v>
      </c>
      <c r="P6" s="22">
        <v>2805.194805194805</v>
      </c>
      <c r="Q6" s="52">
        <v>2</v>
      </c>
    </row>
    <row r="7" spans="1:17" ht="13.5" thickBot="1">
      <c r="A7" s="5" t="str">
        <f t="shared" si="0"/>
        <v>CambrookR</v>
      </c>
      <c r="B7" s="5">
        <f t="shared" si="1"/>
        <v>3</v>
      </c>
      <c r="C7" s="5" t="str">
        <f>IF(ISERROR(VLOOKUP(A7,Race1!$A$5:$C$50,3,FALSE)),"Race 2 only","Race 1 &amp; 2")</f>
        <v>Race 1 &amp; 2</v>
      </c>
      <c r="D7" s="12" t="str">
        <f t="shared" si="2"/>
        <v>No</v>
      </c>
      <c r="E7" s="51" t="s">
        <v>70</v>
      </c>
      <c r="F7" s="5" t="s">
        <v>99</v>
      </c>
      <c r="G7" s="21" t="s">
        <v>127</v>
      </c>
      <c r="H7" s="21">
        <v>0</v>
      </c>
      <c r="I7" s="5" t="s">
        <v>103</v>
      </c>
      <c r="J7" s="5">
        <v>3844</v>
      </c>
      <c r="K7" s="21" t="s">
        <v>103</v>
      </c>
      <c r="L7" s="21">
        <v>1155</v>
      </c>
      <c r="M7" s="5">
        <v>54</v>
      </c>
      <c r="N7" s="9">
        <v>6</v>
      </c>
      <c r="O7" s="22">
        <v>3246</v>
      </c>
      <c r="P7" s="22">
        <v>2810.3896103896104</v>
      </c>
      <c r="Q7" s="52">
        <v>3</v>
      </c>
    </row>
    <row r="8" spans="1:17" ht="13.5" thickBot="1">
      <c r="A8" s="5" t="str">
        <f t="shared" si="0"/>
        <v>YoungV</v>
      </c>
      <c r="B8" s="5">
        <f t="shared" si="1"/>
        <v>4</v>
      </c>
      <c r="C8" s="5" t="str">
        <f>IF(ISERROR(VLOOKUP(A8,Race1!$A$5:$C$50,3,FALSE)),"Race 2 only","Race 1 &amp; 2")</f>
        <v>Race 1 &amp; 2</v>
      </c>
      <c r="D8" s="12" t="str">
        <f t="shared" si="2"/>
        <v>No</v>
      </c>
      <c r="E8" s="51" t="s">
        <v>54</v>
      </c>
      <c r="F8" s="5" t="s">
        <v>55</v>
      </c>
      <c r="G8" s="21" t="s">
        <v>122</v>
      </c>
      <c r="H8" s="21">
        <v>0</v>
      </c>
      <c r="I8" s="5" t="s">
        <v>103</v>
      </c>
      <c r="J8" s="5">
        <v>4620</v>
      </c>
      <c r="K8" s="21" t="s">
        <v>103</v>
      </c>
      <c r="L8" s="21">
        <v>1155</v>
      </c>
      <c r="M8" s="5">
        <v>54</v>
      </c>
      <c r="N8" s="9">
        <v>25</v>
      </c>
      <c r="O8" s="22">
        <v>3265</v>
      </c>
      <c r="P8" s="22">
        <v>2826.839826839827</v>
      </c>
      <c r="Q8" s="52">
        <v>4</v>
      </c>
    </row>
    <row r="9" spans="1:17" ht="13.5" thickBot="1">
      <c r="A9" s="5" t="str">
        <f t="shared" si="0"/>
        <v>RickardsJ</v>
      </c>
      <c r="B9" s="5">
        <f t="shared" si="1"/>
        <v>5</v>
      </c>
      <c r="C9" s="5" t="str">
        <f>IF(ISERROR(VLOOKUP(A9,Race1!$A$5:$C$50,3,FALSE)),"Race 2 only","Race 1 &amp; 2")</f>
        <v>Race 1 &amp; 2</v>
      </c>
      <c r="D9" s="12" t="str">
        <f t="shared" si="2"/>
        <v>No</v>
      </c>
      <c r="E9" s="51" t="s">
        <v>49</v>
      </c>
      <c r="F9" s="5" t="s">
        <v>50</v>
      </c>
      <c r="G9" s="21" t="s">
        <v>120</v>
      </c>
      <c r="H9" s="21">
        <v>0</v>
      </c>
      <c r="I9" s="5" t="s">
        <v>101</v>
      </c>
      <c r="J9" s="5">
        <v>1280</v>
      </c>
      <c r="K9" s="21" t="s">
        <v>101</v>
      </c>
      <c r="L9" s="21">
        <v>1059</v>
      </c>
      <c r="M9" s="5">
        <v>49</v>
      </c>
      <c r="N9" s="5">
        <v>54</v>
      </c>
      <c r="O9" s="22">
        <v>2994</v>
      </c>
      <c r="P9" s="22">
        <v>2827.1954674220965</v>
      </c>
      <c r="Q9" s="52">
        <v>5</v>
      </c>
    </row>
    <row r="10" spans="1:17" ht="13.5" thickBot="1">
      <c r="A10" s="5" t="str">
        <f t="shared" si="0"/>
        <v>O'TooleT</v>
      </c>
      <c r="B10" s="5">
        <f t="shared" si="1"/>
        <v>6</v>
      </c>
      <c r="C10" s="5" t="str">
        <f>IF(ISERROR(VLOOKUP(A10,Race1!$A$5:$C$50,3,FALSE)),"Race 2 only","Race 1 &amp; 2")</f>
        <v>Race 1 &amp; 2</v>
      </c>
      <c r="D10" s="12" t="str">
        <f t="shared" si="2"/>
        <v>No</v>
      </c>
      <c r="E10" s="51" t="s">
        <v>56</v>
      </c>
      <c r="F10" s="5" t="s">
        <v>57</v>
      </c>
      <c r="G10" s="21" t="s">
        <v>123</v>
      </c>
      <c r="H10" s="21">
        <v>0</v>
      </c>
      <c r="I10" s="5" t="s">
        <v>103</v>
      </c>
      <c r="J10" s="5">
        <v>4670</v>
      </c>
      <c r="K10" s="21" t="s">
        <v>103</v>
      </c>
      <c r="L10" s="21">
        <v>1155</v>
      </c>
      <c r="M10" s="5">
        <v>54</v>
      </c>
      <c r="N10" s="9">
        <v>30</v>
      </c>
      <c r="O10" s="22">
        <v>3270</v>
      </c>
      <c r="P10" s="22">
        <v>2831.1688311688313</v>
      </c>
      <c r="Q10" s="52">
        <v>6</v>
      </c>
    </row>
    <row r="11" spans="1:17" ht="13.5" thickBot="1">
      <c r="A11" s="5" t="str">
        <f t="shared" si="0"/>
        <v>AntonelliS</v>
      </c>
      <c r="B11" s="5">
        <f t="shared" si="1"/>
        <v>7</v>
      </c>
      <c r="C11" s="5" t="str">
        <f>IF(ISERROR(VLOOKUP(A11,Race1!$A$5:$C$50,3,FALSE)),"Race 2 only","Race 1 &amp; 2")</f>
        <v>Race 1 &amp; 2</v>
      </c>
      <c r="D11" s="12" t="str">
        <f t="shared" si="2"/>
        <v>No</v>
      </c>
      <c r="E11" s="51" t="s">
        <v>45</v>
      </c>
      <c r="F11" s="5" t="s">
        <v>46</v>
      </c>
      <c r="G11" s="21" t="s">
        <v>118</v>
      </c>
      <c r="H11" s="21">
        <v>0</v>
      </c>
      <c r="I11" s="5" t="s">
        <v>101</v>
      </c>
      <c r="J11" s="5">
        <v>896</v>
      </c>
      <c r="K11" s="21" t="s">
        <v>101</v>
      </c>
      <c r="L11" s="21">
        <v>1059</v>
      </c>
      <c r="M11" s="5">
        <v>50</v>
      </c>
      <c r="N11" s="9">
        <v>5</v>
      </c>
      <c r="O11" s="22">
        <v>3005</v>
      </c>
      <c r="P11" s="22">
        <v>2837.582625118036</v>
      </c>
      <c r="Q11" s="52">
        <v>7</v>
      </c>
    </row>
    <row r="12" spans="1:17" ht="13.5" thickBot="1">
      <c r="A12" s="5" t="str">
        <f t="shared" si="0"/>
        <v>HarrisonJ</v>
      </c>
      <c r="B12" s="5">
        <f t="shared" si="1"/>
        <v>8</v>
      </c>
      <c r="C12" s="5" t="str">
        <f>IF(ISERROR(VLOOKUP(A12,Race1!$A$5:$C$50,3,FALSE)),"Race 2 only","Race 1 &amp; 2")</f>
        <v>Race 1 &amp; 2</v>
      </c>
      <c r="D12" s="12" t="str">
        <f t="shared" si="2"/>
        <v>No</v>
      </c>
      <c r="E12" s="51" t="s">
        <v>49</v>
      </c>
      <c r="F12" s="5" t="s">
        <v>65</v>
      </c>
      <c r="G12" s="21" t="s">
        <v>129</v>
      </c>
      <c r="H12" s="21">
        <v>0</v>
      </c>
      <c r="I12" s="5" t="s">
        <v>101</v>
      </c>
      <c r="J12" s="5">
        <v>279</v>
      </c>
      <c r="K12" s="21" t="s">
        <v>101</v>
      </c>
      <c r="L12" s="21">
        <v>1059</v>
      </c>
      <c r="M12" s="5">
        <v>50</v>
      </c>
      <c r="N12" s="9">
        <v>16</v>
      </c>
      <c r="O12" s="22">
        <v>3016</v>
      </c>
      <c r="P12" s="22">
        <v>2847.9697828139756</v>
      </c>
      <c r="Q12" s="52">
        <v>8</v>
      </c>
    </row>
    <row r="13" spans="1:17" ht="13.5" thickBot="1">
      <c r="A13" s="5" t="str">
        <f t="shared" si="0"/>
        <v>JowettJ</v>
      </c>
      <c r="B13" s="5">
        <f t="shared" si="1"/>
        <v>9</v>
      </c>
      <c r="C13" s="5" t="str">
        <f>IF(ISERROR(VLOOKUP(A13,Race1!$A$5:$C$50,3,FALSE)),"Race 2 only","Race 1 &amp; 2")</f>
        <v>Race 1 &amp; 2</v>
      </c>
      <c r="D13" s="12" t="str">
        <f t="shared" si="2"/>
        <v>No</v>
      </c>
      <c r="E13" s="51" t="s">
        <v>49</v>
      </c>
      <c r="F13" s="5" t="s">
        <v>95</v>
      </c>
      <c r="G13" s="21" t="s">
        <v>151</v>
      </c>
      <c r="H13" s="21">
        <v>0</v>
      </c>
      <c r="I13" s="6" t="s">
        <v>103</v>
      </c>
      <c r="J13" s="5">
        <v>4665</v>
      </c>
      <c r="K13" s="21" t="s">
        <v>103</v>
      </c>
      <c r="L13" s="21">
        <v>1155</v>
      </c>
      <c r="M13" s="5">
        <v>55</v>
      </c>
      <c r="N13" s="5">
        <v>10</v>
      </c>
      <c r="O13" s="22">
        <v>3310</v>
      </c>
      <c r="P13" s="22">
        <v>2865.8008658008657</v>
      </c>
      <c r="Q13" s="52">
        <v>9</v>
      </c>
    </row>
    <row r="14" spans="1:17" ht="13.5" thickBot="1">
      <c r="A14" s="5" t="str">
        <f t="shared" si="0"/>
        <v>HurnP</v>
      </c>
      <c r="B14" s="5">
        <f t="shared" si="1"/>
        <v>10</v>
      </c>
      <c r="C14" s="5" t="str">
        <f>IF(ISERROR(VLOOKUP(A14,Race1!$A$5:$C$50,3,FALSE)),"Race 2 only","Race 1 &amp; 2")</f>
        <v>Race 1 &amp; 2</v>
      </c>
      <c r="D14" s="12" t="str">
        <f t="shared" si="2"/>
        <v>No</v>
      </c>
      <c r="E14" s="51" t="s">
        <v>47</v>
      </c>
      <c r="F14" s="5" t="s">
        <v>62</v>
      </c>
      <c r="G14" s="21" t="s">
        <v>126</v>
      </c>
      <c r="H14" s="21">
        <v>0</v>
      </c>
      <c r="I14" s="5" t="s">
        <v>103</v>
      </c>
      <c r="J14" s="5">
        <v>4256</v>
      </c>
      <c r="K14" s="21" t="s">
        <v>103</v>
      </c>
      <c r="L14" s="21">
        <v>1155</v>
      </c>
      <c r="M14" s="5">
        <v>55</v>
      </c>
      <c r="N14" s="5">
        <v>12</v>
      </c>
      <c r="O14" s="22">
        <v>3312</v>
      </c>
      <c r="P14" s="22">
        <v>2867.5324675324673</v>
      </c>
      <c r="Q14" s="52">
        <v>10</v>
      </c>
    </row>
    <row r="15" spans="1:17" ht="13.5" thickBot="1">
      <c r="A15" s="5" t="str">
        <f aca="true" t="shared" si="3" ref="A15:A44">CONCATENATE(F15,E15)</f>
        <v>LoyW</v>
      </c>
      <c r="B15" s="5">
        <f aca="true" t="shared" si="4" ref="B15:B44">Q15</f>
        <v>11</v>
      </c>
      <c r="C15" s="5" t="str">
        <f>IF(ISERROR(VLOOKUP(A15,Race1!$A$5:$C$50,3,FALSE)),"Race 2 only","Race 1 &amp; 2")</f>
        <v>Race 1 &amp; 2</v>
      </c>
      <c r="D15" s="12" t="str">
        <f t="shared" si="2"/>
        <v>No</v>
      </c>
      <c r="E15" s="51" t="s">
        <v>52</v>
      </c>
      <c r="F15" s="5" t="s">
        <v>53</v>
      </c>
      <c r="G15" s="21" t="s">
        <v>120</v>
      </c>
      <c r="H15" s="21">
        <v>0</v>
      </c>
      <c r="I15" s="5" t="s">
        <v>103</v>
      </c>
      <c r="J15" s="5">
        <v>48</v>
      </c>
      <c r="K15" s="21" t="s">
        <v>103</v>
      </c>
      <c r="L15" s="21">
        <v>1155</v>
      </c>
      <c r="M15" s="5">
        <v>55</v>
      </c>
      <c r="N15" s="5">
        <v>15</v>
      </c>
      <c r="O15" s="22">
        <v>3315</v>
      </c>
      <c r="P15" s="22">
        <v>2870.12987012987</v>
      </c>
      <c r="Q15" s="52">
        <v>11</v>
      </c>
    </row>
    <row r="16" spans="1:17" ht="13.5" thickBot="1">
      <c r="A16" s="5" t="str">
        <f t="shared" si="3"/>
        <v>JonesS</v>
      </c>
      <c r="B16" s="5">
        <f t="shared" si="4"/>
        <v>12</v>
      </c>
      <c r="C16" s="5" t="str">
        <f>IF(ISERROR(VLOOKUP(A16,Race1!$A$5:$C$50,3,FALSE)),"Race 2 only","Race 1 &amp; 2")</f>
        <v>Race 1 &amp; 2</v>
      </c>
      <c r="D16" s="12" t="str">
        <f t="shared" si="2"/>
        <v>No</v>
      </c>
      <c r="E16" s="51" t="s">
        <v>45</v>
      </c>
      <c r="F16" s="5" t="s">
        <v>87</v>
      </c>
      <c r="G16" s="21" t="s">
        <v>144</v>
      </c>
      <c r="H16" s="21">
        <v>0</v>
      </c>
      <c r="I16" s="5" t="s">
        <v>103</v>
      </c>
      <c r="J16" s="5">
        <v>4741</v>
      </c>
      <c r="K16" s="21" t="s">
        <v>103</v>
      </c>
      <c r="L16" s="21">
        <v>1155</v>
      </c>
      <c r="M16" s="5">
        <v>55</v>
      </c>
      <c r="N16" s="5">
        <v>25</v>
      </c>
      <c r="O16" s="22">
        <v>3325</v>
      </c>
      <c r="P16" s="22">
        <v>2878.787878787879</v>
      </c>
      <c r="Q16" s="52">
        <v>12</v>
      </c>
    </row>
    <row r="17" spans="1:17" ht="13.5" thickBot="1">
      <c r="A17" s="5" t="str">
        <f t="shared" si="3"/>
        <v>RawlinsT</v>
      </c>
      <c r="B17" s="5">
        <f t="shared" si="4"/>
        <v>13</v>
      </c>
      <c r="C17" s="5" t="str">
        <f>IF(ISERROR(VLOOKUP(A17,Race1!$A$5:$C$50,3,FALSE)),"Race 2 only","Race 1 &amp; 2")</f>
        <v>Race 1 &amp; 2</v>
      </c>
      <c r="D17" s="12" t="str">
        <f t="shared" si="2"/>
        <v>No</v>
      </c>
      <c r="E17" s="51" t="s">
        <v>56</v>
      </c>
      <c r="F17" s="5" t="s">
        <v>61</v>
      </c>
      <c r="G17" s="21" t="s">
        <v>125</v>
      </c>
      <c r="H17" s="21">
        <v>0</v>
      </c>
      <c r="I17" s="5" t="s">
        <v>101</v>
      </c>
      <c r="J17" s="5">
        <v>1239</v>
      </c>
      <c r="K17" s="21" t="s">
        <v>101</v>
      </c>
      <c r="L17" s="21">
        <v>1059</v>
      </c>
      <c r="M17" s="5">
        <v>51</v>
      </c>
      <c r="N17" s="5">
        <v>4</v>
      </c>
      <c r="O17" s="22">
        <v>3064</v>
      </c>
      <c r="P17" s="22">
        <v>2893.2955618508026</v>
      </c>
      <c r="Q17" s="52">
        <v>13</v>
      </c>
    </row>
    <row r="18" spans="1:17" ht="13.5" thickBot="1">
      <c r="A18" s="5" t="str">
        <f t="shared" si="3"/>
        <v>HallF</v>
      </c>
      <c r="B18" s="5">
        <f t="shared" si="4"/>
        <v>14</v>
      </c>
      <c r="C18" s="5" t="str">
        <f>IF(ISERROR(VLOOKUP(A18,Race1!$A$5:$C$50,3,FALSE)),"Race 2 only","Race 1 &amp; 2")</f>
        <v>Race 1 &amp; 2</v>
      </c>
      <c r="D18" s="12" t="str">
        <f t="shared" si="2"/>
        <v>No</v>
      </c>
      <c r="E18" s="51" t="s">
        <v>67</v>
      </c>
      <c r="F18" s="5" t="s">
        <v>68</v>
      </c>
      <c r="G18" s="21" t="s">
        <v>130</v>
      </c>
      <c r="H18" s="21">
        <v>0</v>
      </c>
      <c r="I18" s="5" t="s">
        <v>101</v>
      </c>
      <c r="J18" s="5">
        <v>600</v>
      </c>
      <c r="K18" s="21" t="s">
        <v>101</v>
      </c>
      <c r="L18" s="21">
        <v>1059</v>
      </c>
      <c r="M18" s="5">
        <v>51</v>
      </c>
      <c r="N18" s="5">
        <v>9</v>
      </c>
      <c r="O18" s="22">
        <v>3069</v>
      </c>
      <c r="P18" s="22">
        <v>2898.016997167139</v>
      </c>
      <c r="Q18" s="52">
        <v>14</v>
      </c>
    </row>
    <row r="19" spans="1:17" ht="13.5" thickBot="1">
      <c r="A19" s="5" t="str">
        <f t="shared" si="3"/>
        <v>BlackwellA</v>
      </c>
      <c r="B19" s="5">
        <f t="shared" si="4"/>
        <v>15</v>
      </c>
      <c r="C19" s="5" t="str">
        <f>IF(ISERROR(VLOOKUP(A19,Race1!$A$5:$C$50,3,FALSE)),"Race 2 only","Race 1 &amp; 2")</f>
        <v>Race 1 &amp; 2</v>
      </c>
      <c r="D19" s="12" t="str">
        <f t="shared" si="2"/>
        <v>No</v>
      </c>
      <c r="E19" s="51" t="s">
        <v>58</v>
      </c>
      <c r="F19" s="5" t="s">
        <v>59</v>
      </c>
      <c r="G19" s="21" t="s">
        <v>124</v>
      </c>
      <c r="H19" s="21">
        <v>0</v>
      </c>
      <c r="I19" s="6" t="s">
        <v>101</v>
      </c>
      <c r="J19" s="5">
        <v>1240</v>
      </c>
      <c r="K19" s="21" t="s">
        <v>101</v>
      </c>
      <c r="L19" s="21">
        <v>1059</v>
      </c>
      <c r="M19" s="5">
        <v>51</v>
      </c>
      <c r="N19" s="5">
        <v>10</v>
      </c>
      <c r="O19" s="22">
        <v>3070</v>
      </c>
      <c r="P19" s="22">
        <v>2898.961284230406</v>
      </c>
      <c r="Q19" s="52">
        <v>15</v>
      </c>
    </row>
    <row r="20" spans="1:17" ht="13.5" thickBot="1">
      <c r="A20" s="5" t="str">
        <f t="shared" si="3"/>
        <v>GatesA</v>
      </c>
      <c r="B20" s="5">
        <f t="shared" si="4"/>
        <v>16</v>
      </c>
      <c r="C20" s="5" t="str">
        <f>IF(ISERROR(VLOOKUP(A20,Race1!$A$5:$C$50,3,FALSE)),"Race 2 only","Race 1 &amp; 2")</f>
        <v>Race 1 &amp; 2</v>
      </c>
      <c r="D20" s="12" t="str">
        <f t="shared" si="2"/>
        <v>No</v>
      </c>
      <c r="E20" s="51" t="s">
        <v>58</v>
      </c>
      <c r="F20" s="5" t="s">
        <v>66</v>
      </c>
      <c r="G20" s="21" t="s">
        <v>120</v>
      </c>
      <c r="H20" s="21">
        <v>0</v>
      </c>
      <c r="I20" s="5" t="s">
        <v>103</v>
      </c>
      <c r="J20" s="5">
        <v>4489</v>
      </c>
      <c r="K20" s="21" t="s">
        <v>103</v>
      </c>
      <c r="L20" s="21">
        <v>1155</v>
      </c>
      <c r="M20" s="5">
        <v>56</v>
      </c>
      <c r="N20" s="5">
        <v>20</v>
      </c>
      <c r="O20" s="22">
        <v>3380</v>
      </c>
      <c r="P20" s="22">
        <v>2926.4069264069262</v>
      </c>
      <c r="Q20" s="52">
        <v>16</v>
      </c>
    </row>
    <row r="21" spans="1:17" ht="13.5" thickBot="1">
      <c r="A21" s="5" t="str">
        <f t="shared" si="3"/>
        <v>ChampA</v>
      </c>
      <c r="B21" s="5">
        <f t="shared" si="4"/>
        <v>17</v>
      </c>
      <c r="C21" s="5" t="str">
        <f>IF(ISERROR(VLOOKUP(A21,Race1!$A$5:$C$50,3,FALSE)),"Race 2 only","Race 1 &amp; 2")</f>
        <v>Race 1 &amp; 2</v>
      </c>
      <c r="D21" s="12" t="str">
        <f t="shared" si="2"/>
        <v>No</v>
      </c>
      <c r="E21" s="51" t="s">
        <v>58</v>
      </c>
      <c r="F21" s="5" t="s">
        <v>78</v>
      </c>
      <c r="G21" s="21" t="s">
        <v>136</v>
      </c>
      <c r="H21" s="21">
        <v>0</v>
      </c>
      <c r="I21" s="5" t="s">
        <v>103</v>
      </c>
      <c r="J21" s="5">
        <v>4165</v>
      </c>
      <c r="K21" s="21" t="s">
        <v>103</v>
      </c>
      <c r="L21" s="21">
        <v>1155</v>
      </c>
      <c r="M21" s="5">
        <v>57</v>
      </c>
      <c r="N21" s="5">
        <v>7</v>
      </c>
      <c r="O21" s="22">
        <v>3427</v>
      </c>
      <c r="P21" s="22">
        <v>2967.099567099567</v>
      </c>
      <c r="Q21" s="52">
        <v>17</v>
      </c>
    </row>
    <row r="22" spans="1:17" ht="12.75">
      <c r="A22" s="5" t="str">
        <f t="shared" si="3"/>
        <v>DerhamS</v>
      </c>
      <c r="B22" s="5">
        <f t="shared" si="4"/>
        <v>18</v>
      </c>
      <c r="C22" s="5" t="str">
        <f>IF(ISERROR(VLOOKUP(A22,Race1!$A$5:$C$50,3,FALSE)),"Race 2 only","Race 1 &amp; 2")</f>
        <v>Race 1 &amp; 2</v>
      </c>
      <c r="D22" s="12" t="str">
        <f t="shared" si="2"/>
        <v>No</v>
      </c>
      <c r="E22" s="51" t="s">
        <v>45</v>
      </c>
      <c r="F22" s="5" t="s">
        <v>51</v>
      </c>
      <c r="G22" s="21" t="s">
        <v>121</v>
      </c>
      <c r="H22" s="21">
        <v>0</v>
      </c>
      <c r="I22" s="6" t="s">
        <v>102</v>
      </c>
      <c r="J22" s="5">
        <v>148905</v>
      </c>
      <c r="K22" s="21" t="s">
        <v>102</v>
      </c>
      <c r="L22" s="21">
        <v>1078</v>
      </c>
      <c r="M22" s="5">
        <v>54</v>
      </c>
      <c r="N22" s="5">
        <v>12</v>
      </c>
      <c r="O22" s="22">
        <v>3252</v>
      </c>
      <c r="P22" s="22">
        <v>3016.6975881261596</v>
      </c>
      <c r="Q22" s="52">
        <v>18</v>
      </c>
    </row>
    <row r="23" spans="1:17" ht="12.75">
      <c r="A23" s="5" t="str">
        <f t="shared" si="3"/>
        <v>PryceA</v>
      </c>
      <c r="B23" s="5">
        <f t="shared" si="4"/>
        <v>19</v>
      </c>
      <c r="C23" s="5" t="str">
        <f>IF(ISERROR(VLOOKUP(A23,Race1!$A$5:$C$50,3,FALSE)),"Race 2 only","Race 1 &amp; 2")</f>
        <v>Race 1 &amp; 2</v>
      </c>
      <c r="D23" s="12" t="str">
        <f t="shared" si="2"/>
        <v>No</v>
      </c>
      <c r="E23" s="5" t="s">
        <v>58</v>
      </c>
      <c r="F23" s="5" t="s">
        <v>69</v>
      </c>
      <c r="G23" s="21" t="s">
        <v>131</v>
      </c>
      <c r="H23" s="21">
        <v>0</v>
      </c>
      <c r="I23" s="5" t="s">
        <v>102</v>
      </c>
      <c r="J23" s="5">
        <v>170854</v>
      </c>
      <c r="K23" s="21" t="s">
        <v>102</v>
      </c>
      <c r="L23" s="21">
        <v>1078</v>
      </c>
      <c r="M23" s="5">
        <v>54</v>
      </c>
      <c r="N23" s="5">
        <v>14</v>
      </c>
      <c r="O23" s="22">
        <v>3254</v>
      </c>
      <c r="P23" s="22">
        <v>3018.552875695733</v>
      </c>
      <c r="Q23" s="21">
        <v>19</v>
      </c>
    </row>
    <row r="24" spans="1:17" ht="12.75">
      <c r="A24" s="5" t="str">
        <f t="shared" si="3"/>
        <v>GloverD</v>
      </c>
      <c r="B24" s="5">
        <f t="shared" si="4"/>
        <v>20</v>
      </c>
      <c r="C24" s="5" t="str">
        <f>IF(ISERROR(VLOOKUP(A24,Race1!$A$5:$C$50,3,FALSE)),"Race 2 only","Race 1 &amp; 2")</f>
        <v>Race 1 &amp; 2</v>
      </c>
      <c r="D24" s="12" t="str">
        <f t="shared" si="2"/>
        <v>No</v>
      </c>
      <c r="E24" s="5" t="s">
        <v>74</v>
      </c>
      <c r="F24" s="5" t="s">
        <v>75</v>
      </c>
      <c r="G24" s="21" t="s">
        <v>134</v>
      </c>
      <c r="H24" s="21">
        <v>0</v>
      </c>
      <c r="I24" s="5" t="s">
        <v>102</v>
      </c>
      <c r="J24" s="5">
        <v>167844</v>
      </c>
      <c r="K24" s="21" t="s">
        <v>102</v>
      </c>
      <c r="L24" s="21">
        <v>1078</v>
      </c>
      <c r="M24" s="5">
        <v>54</v>
      </c>
      <c r="N24" s="5">
        <v>45</v>
      </c>
      <c r="O24" s="22">
        <v>3285</v>
      </c>
      <c r="P24" s="22">
        <v>3047.3098330241187</v>
      </c>
      <c r="Q24" s="21">
        <v>20</v>
      </c>
    </row>
    <row r="25" spans="1:17" ht="12.75">
      <c r="A25" s="5" t="str">
        <f t="shared" si="3"/>
        <v>PopeE</v>
      </c>
      <c r="B25" s="5">
        <f t="shared" si="4"/>
        <v>21</v>
      </c>
      <c r="C25" s="5" t="str">
        <f>IF(ISERROR(VLOOKUP(A25,Race1!$A$5:$C$50,3,FALSE)),"Race 2 only","Race 1 &amp; 2")</f>
        <v>Race 1 &amp; 2</v>
      </c>
      <c r="D25" s="12" t="str">
        <f t="shared" si="2"/>
        <v>No</v>
      </c>
      <c r="E25" s="5" t="s">
        <v>63</v>
      </c>
      <c r="F25" s="5" t="s">
        <v>64</v>
      </c>
      <c r="G25" s="21" t="s">
        <v>128</v>
      </c>
      <c r="H25" s="21">
        <v>0</v>
      </c>
      <c r="I25" s="5" t="s">
        <v>107</v>
      </c>
      <c r="J25" s="5">
        <v>804</v>
      </c>
      <c r="K25" s="21" t="s">
        <v>107</v>
      </c>
      <c r="L25" s="21">
        <v>1173</v>
      </c>
      <c r="M25" s="5">
        <v>59</v>
      </c>
      <c r="N25" s="5">
        <v>35</v>
      </c>
      <c r="O25" s="22">
        <v>3575</v>
      </c>
      <c r="P25" s="22">
        <v>3047.7408354646204</v>
      </c>
      <c r="Q25" s="21">
        <v>21</v>
      </c>
    </row>
    <row r="26" spans="1:17" ht="12.75">
      <c r="A26" s="5" t="str">
        <f t="shared" si="3"/>
        <v>ChapmanC</v>
      </c>
      <c r="B26" s="5">
        <f t="shared" si="4"/>
        <v>22</v>
      </c>
      <c r="C26" s="5" t="str">
        <f>IF(ISERROR(VLOOKUP(A26,Race1!$A$5:$C$50,3,FALSE)),"Race 2 only","Race 1 &amp; 2")</f>
        <v>Race 1 &amp; 2</v>
      </c>
      <c r="D26" s="12" t="str">
        <f t="shared" si="2"/>
        <v>No</v>
      </c>
      <c r="E26" s="5" t="s">
        <v>77</v>
      </c>
      <c r="F26" s="5" t="s">
        <v>156</v>
      </c>
      <c r="G26" s="21" t="s">
        <v>157</v>
      </c>
      <c r="H26" s="21">
        <v>0</v>
      </c>
      <c r="I26" s="5" t="s">
        <v>107</v>
      </c>
      <c r="J26" s="5">
        <v>704</v>
      </c>
      <c r="K26" s="21" t="s">
        <v>107</v>
      </c>
      <c r="L26" s="21">
        <v>1173</v>
      </c>
      <c r="M26" s="5">
        <v>60</v>
      </c>
      <c r="N26" s="5">
        <v>14</v>
      </c>
      <c r="O26" s="22">
        <v>3614</v>
      </c>
      <c r="P26" s="22">
        <v>3080.988917306053</v>
      </c>
      <c r="Q26" s="21">
        <v>22</v>
      </c>
    </row>
    <row r="27" spans="1:17" ht="12.75">
      <c r="A27" s="5" t="str">
        <f t="shared" si="3"/>
        <v>KerrE</v>
      </c>
      <c r="B27" s="5">
        <f t="shared" si="4"/>
        <v>23</v>
      </c>
      <c r="C27" s="5" t="str">
        <f>IF(ISERROR(VLOOKUP(A27,Race1!$A$5:$C$50,3,FALSE)),"Race 2 only","Race 1 &amp; 2")</f>
        <v>Race 1 &amp; 2</v>
      </c>
      <c r="D27" s="12" t="str">
        <f t="shared" si="2"/>
        <v>No</v>
      </c>
      <c r="E27" s="5" t="s">
        <v>63</v>
      </c>
      <c r="F27" s="5" t="s">
        <v>85</v>
      </c>
      <c r="G27" s="21" t="s">
        <v>142</v>
      </c>
      <c r="H27" s="21">
        <v>0</v>
      </c>
      <c r="I27" s="5" t="s">
        <v>101</v>
      </c>
      <c r="J27" s="5">
        <v>309</v>
      </c>
      <c r="K27" s="21" t="s">
        <v>101</v>
      </c>
      <c r="L27" s="21">
        <v>1059</v>
      </c>
      <c r="M27" s="5">
        <v>54</v>
      </c>
      <c r="N27" s="5">
        <v>29</v>
      </c>
      <c r="O27" s="22">
        <v>3269</v>
      </c>
      <c r="P27" s="22">
        <v>3086.8744098205852</v>
      </c>
      <c r="Q27" s="21">
        <v>23</v>
      </c>
    </row>
    <row r="28" spans="1:17" ht="12.75">
      <c r="A28" s="5" t="str">
        <f t="shared" si="3"/>
        <v>GomersallS</v>
      </c>
      <c r="B28" s="5">
        <f t="shared" si="4"/>
        <v>24</v>
      </c>
      <c r="C28" s="5" t="str">
        <f>IF(ISERROR(VLOOKUP(A28,Race1!$A$5:$C$50,3,FALSE)),"Race 2 only","Race 1 &amp; 2")</f>
        <v>Race 2 only</v>
      </c>
      <c r="D28" s="12" t="str">
        <f t="shared" si="2"/>
        <v>Yes</v>
      </c>
      <c r="E28" s="5" t="s">
        <v>45</v>
      </c>
      <c r="F28" s="5" t="s">
        <v>82</v>
      </c>
      <c r="G28" s="21" t="s">
        <v>158</v>
      </c>
      <c r="H28" s="21">
        <v>0</v>
      </c>
      <c r="I28" s="5" t="s">
        <v>107</v>
      </c>
      <c r="J28" s="5">
        <v>578</v>
      </c>
      <c r="K28" s="21" t="s">
        <v>107</v>
      </c>
      <c r="L28" s="21">
        <v>1173</v>
      </c>
      <c r="M28" s="5">
        <v>60</v>
      </c>
      <c r="N28" s="5">
        <v>45</v>
      </c>
      <c r="O28" s="22">
        <v>3645</v>
      </c>
      <c r="P28" s="22">
        <v>3107.416879795396</v>
      </c>
      <c r="Q28" s="21">
        <v>24</v>
      </c>
    </row>
    <row r="29" spans="1:17" ht="12.75">
      <c r="A29" s="5" t="str">
        <f t="shared" si="3"/>
        <v>RycroftJ</v>
      </c>
      <c r="B29" s="5">
        <f t="shared" si="4"/>
        <v>25</v>
      </c>
      <c r="C29" s="5" t="str">
        <f>IF(ISERROR(VLOOKUP(A29,Race1!$A$5:$C$50,3,FALSE)),"Race 2 only","Race 1 &amp; 2")</f>
        <v>Race 1 &amp; 2</v>
      </c>
      <c r="D29" s="12" t="str">
        <f t="shared" si="2"/>
        <v>No</v>
      </c>
      <c r="E29" s="5" t="s">
        <v>49</v>
      </c>
      <c r="F29" s="5" t="s">
        <v>80</v>
      </c>
      <c r="G29" s="21" t="s">
        <v>138</v>
      </c>
      <c r="H29" s="21">
        <v>0</v>
      </c>
      <c r="I29" s="5" t="s">
        <v>103</v>
      </c>
      <c r="J29" s="5">
        <v>3974</v>
      </c>
      <c r="K29" s="21" t="s">
        <v>103</v>
      </c>
      <c r="L29" s="21">
        <v>1155</v>
      </c>
      <c r="M29" s="5">
        <v>59</v>
      </c>
      <c r="N29" s="5">
        <v>51</v>
      </c>
      <c r="O29" s="22">
        <v>3591</v>
      </c>
      <c r="P29" s="22">
        <v>3109.090909090909</v>
      </c>
      <c r="Q29" s="21">
        <v>25</v>
      </c>
    </row>
    <row r="30" spans="1:17" ht="12.75">
      <c r="A30" s="5" t="str">
        <f t="shared" si="3"/>
        <v>HalfordO</v>
      </c>
      <c r="B30" s="5">
        <f t="shared" si="4"/>
        <v>26</v>
      </c>
      <c r="C30" s="5" t="str">
        <f>IF(ISERROR(VLOOKUP(A30,Race1!$A$5:$C$50,3,FALSE)),"Race 2 only","Race 1 &amp; 2")</f>
        <v>Race 1 &amp; 2</v>
      </c>
      <c r="D30" s="12" t="str">
        <f t="shared" si="2"/>
        <v>No</v>
      </c>
      <c r="E30" s="5" t="s">
        <v>93</v>
      </c>
      <c r="F30" s="5" t="s">
        <v>94</v>
      </c>
      <c r="G30" s="21" t="s">
        <v>150</v>
      </c>
      <c r="H30" s="21">
        <v>0</v>
      </c>
      <c r="I30" s="5" t="s">
        <v>107</v>
      </c>
      <c r="J30" s="5">
        <v>233</v>
      </c>
      <c r="K30" s="21" t="s">
        <v>107</v>
      </c>
      <c r="L30" s="21">
        <v>1173</v>
      </c>
      <c r="M30" s="5">
        <v>61</v>
      </c>
      <c r="N30" s="5">
        <v>7</v>
      </c>
      <c r="O30" s="22">
        <v>3667</v>
      </c>
      <c r="P30" s="22">
        <v>3126.17220801364</v>
      </c>
      <c r="Q30" s="21">
        <v>26</v>
      </c>
    </row>
    <row r="31" spans="1:17" ht="12.75">
      <c r="A31" s="5" t="str">
        <f t="shared" si="3"/>
        <v>CookT</v>
      </c>
      <c r="B31" s="5">
        <f t="shared" si="4"/>
        <v>27</v>
      </c>
      <c r="C31" s="5" t="str">
        <f>IF(ISERROR(VLOOKUP(A31,Race1!$A$5:$C$50,3,FALSE)),"Race 2 only","Race 1 &amp; 2")</f>
        <v>Race 1 &amp; 2</v>
      </c>
      <c r="D31" s="12" t="str">
        <f t="shared" si="2"/>
        <v>No</v>
      </c>
      <c r="E31" s="5" t="s">
        <v>56</v>
      </c>
      <c r="F31" s="5" t="s">
        <v>79</v>
      </c>
      <c r="G31" s="21" t="s">
        <v>137</v>
      </c>
      <c r="H31" s="21">
        <v>0</v>
      </c>
      <c r="I31" s="5" t="s">
        <v>101</v>
      </c>
      <c r="J31" s="5">
        <v>950</v>
      </c>
      <c r="K31" s="21" t="s">
        <v>101</v>
      </c>
      <c r="L31" s="21">
        <v>1059</v>
      </c>
      <c r="M31" s="5">
        <v>55</v>
      </c>
      <c r="N31" s="5">
        <v>28</v>
      </c>
      <c r="O31" s="22">
        <v>3328</v>
      </c>
      <c r="P31" s="22">
        <v>3142.5873465533523</v>
      </c>
      <c r="Q31" s="21">
        <v>27</v>
      </c>
    </row>
    <row r="32" spans="1:17" ht="12.75">
      <c r="A32" s="5" t="str">
        <f t="shared" si="3"/>
        <v>BennettA</v>
      </c>
      <c r="B32" s="5">
        <f t="shared" si="4"/>
        <v>28</v>
      </c>
      <c r="C32" s="5" t="str">
        <f>IF(ISERROR(VLOOKUP(A32,Race1!$A$5:$C$50,3,FALSE)),"Race 2 only","Race 1 &amp; 2")</f>
        <v>Race 1 &amp; 2</v>
      </c>
      <c r="D32" s="12" t="str">
        <f t="shared" si="2"/>
        <v>No</v>
      </c>
      <c r="E32" s="5" t="s">
        <v>58</v>
      </c>
      <c r="F32" s="5" t="s">
        <v>76</v>
      </c>
      <c r="G32" s="21" t="s">
        <v>120</v>
      </c>
      <c r="H32" s="21">
        <v>0</v>
      </c>
      <c r="I32" s="5" t="s">
        <v>106</v>
      </c>
      <c r="J32" s="5">
        <v>21837</v>
      </c>
      <c r="K32" s="21" t="s">
        <v>106</v>
      </c>
      <c r="L32" s="21">
        <v>1116</v>
      </c>
      <c r="M32" s="5">
        <v>58</v>
      </c>
      <c r="N32" s="5">
        <v>30</v>
      </c>
      <c r="O32" s="22">
        <v>3510</v>
      </c>
      <c r="P32" s="22">
        <v>3145.1612903225805</v>
      </c>
      <c r="Q32" s="21">
        <v>28</v>
      </c>
    </row>
    <row r="33" spans="1:17" ht="12.75">
      <c r="A33" s="5" t="str">
        <f t="shared" si="3"/>
        <v>GoodwayD</v>
      </c>
      <c r="B33" s="5">
        <f t="shared" si="4"/>
        <v>29</v>
      </c>
      <c r="C33" s="5" t="str">
        <f>IF(ISERROR(VLOOKUP(A33,Race1!$A$5:$C$50,3,FALSE)),"Race 2 only","Race 1 &amp; 2")</f>
        <v>Race 1 &amp; 2</v>
      </c>
      <c r="D33" s="12" t="str">
        <f t="shared" si="2"/>
        <v>No</v>
      </c>
      <c r="E33" s="5" t="s">
        <v>74</v>
      </c>
      <c r="F33" s="5" t="s">
        <v>83</v>
      </c>
      <c r="G33" s="21" t="s">
        <v>159</v>
      </c>
      <c r="H33" s="21">
        <v>0</v>
      </c>
      <c r="I33" s="5" t="s">
        <v>114</v>
      </c>
      <c r="J33" s="5">
        <v>176285</v>
      </c>
      <c r="K33" s="21" t="s">
        <v>114</v>
      </c>
      <c r="L33" s="21">
        <v>1101</v>
      </c>
      <c r="M33" s="5">
        <v>58</v>
      </c>
      <c r="N33" s="5">
        <v>7</v>
      </c>
      <c r="O33" s="22">
        <v>3487</v>
      </c>
      <c r="P33" s="22">
        <v>3167.120799273388</v>
      </c>
      <c r="Q33" s="21">
        <v>29</v>
      </c>
    </row>
    <row r="34" spans="1:17" ht="12.75">
      <c r="A34" s="5" t="str">
        <f t="shared" si="3"/>
        <v>KettleP</v>
      </c>
      <c r="B34" s="5">
        <f t="shared" si="4"/>
        <v>30</v>
      </c>
      <c r="C34" s="5" t="str">
        <f>IF(ISERROR(VLOOKUP(A34,Race1!$A$5:$C$50,3,FALSE)),"Race 2 only","Race 1 &amp; 2")</f>
        <v>Race 1 &amp; 2</v>
      </c>
      <c r="D34" s="12" t="str">
        <f t="shared" si="2"/>
        <v>No</v>
      </c>
      <c r="E34" s="5" t="s">
        <v>47</v>
      </c>
      <c r="F34" s="5" t="s">
        <v>90</v>
      </c>
      <c r="G34" s="21" t="s">
        <v>147</v>
      </c>
      <c r="H34" s="21">
        <v>0</v>
      </c>
      <c r="I34" s="5" t="s">
        <v>160</v>
      </c>
      <c r="J34" s="5">
        <v>98</v>
      </c>
      <c r="K34" s="21" t="s">
        <v>160</v>
      </c>
      <c r="L34" s="21">
        <v>1070</v>
      </c>
      <c r="M34" s="5">
        <v>56</v>
      </c>
      <c r="N34" s="5">
        <v>36</v>
      </c>
      <c r="O34" s="22">
        <v>3396</v>
      </c>
      <c r="P34" s="22">
        <v>3173.8317757009345</v>
      </c>
      <c r="Q34" s="21">
        <v>30</v>
      </c>
    </row>
    <row r="35" spans="1:17" ht="12.75">
      <c r="A35" s="5" t="str">
        <f t="shared" si="3"/>
        <v>SchwartzM</v>
      </c>
      <c r="B35" s="5">
        <f t="shared" si="4"/>
        <v>31</v>
      </c>
      <c r="C35" s="5" t="str">
        <f>IF(ISERROR(VLOOKUP(A35,Race1!$A$5:$C$50,3,FALSE)),"Race 2 only","Race 1 &amp; 2")</f>
        <v>Race 1 &amp; 2</v>
      </c>
      <c r="D35" s="12" t="str">
        <f t="shared" si="2"/>
        <v>No</v>
      </c>
      <c r="E35" s="5" t="s">
        <v>72</v>
      </c>
      <c r="F35" s="5" t="s">
        <v>73</v>
      </c>
      <c r="G35" s="21" t="s">
        <v>133</v>
      </c>
      <c r="H35" s="21">
        <v>0</v>
      </c>
      <c r="I35" s="5" t="s">
        <v>102</v>
      </c>
      <c r="J35" s="5">
        <v>145758</v>
      </c>
      <c r="K35" s="21" t="s">
        <v>102</v>
      </c>
      <c r="L35" s="21">
        <v>1078</v>
      </c>
      <c r="M35" s="5">
        <v>57</v>
      </c>
      <c r="N35" s="5">
        <v>14</v>
      </c>
      <c r="O35" s="22">
        <v>3434</v>
      </c>
      <c r="P35" s="22">
        <v>3185.5287569573284</v>
      </c>
      <c r="Q35" s="21">
        <v>31</v>
      </c>
    </row>
    <row r="36" spans="1:17" ht="12.75">
      <c r="A36" s="5" t="str">
        <f t="shared" si="3"/>
        <v>SmithR</v>
      </c>
      <c r="B36" s="5">
        <f t="shared" si="4"/>
        <v>32</v>
      </c>
      <c r="C36" s="5" t="str">
        <f>IF(ISERROR(VLOOKUP(A36,Race1!$A$5:$C$50,3,FALSE)),"Race 2 only","Race 1 &amp; 2")</f>
        <v>Race 2 only</v>
      </c>
      <c r="D36" s="12" t="str">
        <f t="shared" si="2"/>
        <v>Yes</v>
      </c>
      <c r="E36" s="5" t="s">
        <v>70</v>
      </c>
      <c r="F36" s="5" t="s">
        <v>161</v>
      </c>
      <c r="G36" s="21" t="s">
        <v>162</v>
      </c>
      <c r="H36" s="21">
        <v>0</v>
      </c>
      <c r="I36" s="5" t="s">
        <v>163</v>
      </c>
      <c r="J36" s="5">
        <v>334</v>
      </c>
      <c r="K36" s="21" t="s">
        <v>163</v>
      </c>
      <c r="L36" s="21">
        <v>1148</v>
      </c>
      <c r="M36" s="5">
        <v>61</v>
      </c>
      <c r="N36" s="5">
        <v>24</v>
      </c>
      <c r="O36" s="22">
        <v>3684</v>
      </c>
      <c r="P36" s="22">
        <v>3209.0592334494772</v>
      </c>
      <c r="Q36" s="21">
        <v>32</v>
      </c>
    </row>
    <row r="37" spans="1:17" ht="12.75">
      <c r="A37" s="5" t="str">
        <f t="shared" si="3"/>
        <v>SellingsR</v>
      </c>
      <c r="B37" s="5">
        <f t="shared" si="4"/>
        <v>33</v>
      </c>
      <c r="C37" s="5" t="str">
        <f>IF(ISERROR(VLOOKUP(A37,Race1!$A$5:$C$50,3,FALSE)),"Race 2 only","Race 1 &amp; 2")</f>
        <v>Race 1 &amp; 2</v>
      </c>
      <c r="D37" s="12" t="str">
        <f t="shared" si="2"/>
        <v>No</v>
      </c>
      <c r="E37" s="5" t="s">
        <v>70</v>
      </c>
      <c r="F37" s="5" t="s">
        <v>71</v>
      </c>
      <c r="G37" s="21" t="s">
        <v>132</v>
      </c>
      <c r="H37" s="21">
        <v>0</v>
      </c>
      <c r="I37" s="5" t="s">
        <v>102</v>
      </c>
      <c r="J37" s="5">
        <v>108844</v>
      </c>
      <c r="K37" s="21" t="s">
        <v>102</v>
      </c>
      <c r="L37" s="21">
        <v>1078</v>
      </c>
      <c r="M37" s="5">
        <v>57</v>
      </c>
      <c r="N37" s="5">
        <v>43</v>
      </c>
      <c r="O37" s="22">
        <v>3463</v>
      </c>
      <c r="P37" s="22">
        <v>3212.430426716141</v>
      </c>
      <c r="Q37" s="21">
        <v>33</v>
      </c>
    </row>
    <row r="38" spans="1:17" ht="12.75">
      <c r="A38" s="5" t="str">
        <f t="shared" si="3"/>
        <v>ThorpeR</v>
      </c>
      <c r="B38" s="5">
        <f t="shared" si="4"/>
        <v>34</v>
      </c>
      <c r="C38" s="5" t="str">
        <f>IF(ISERROR(VLOOKUP(A38,Race1!$A$5:$C$50,3,FALSE)),"Race 2 only","Race 1 &amp; 2")</f>
        <v>Race 1 &amp; 2</v>
      </c>
      <c r="D38" s="12" t="str">
        <f t="shared" si="2"/>
        <v>No</v>
      </c>
      <c r="E38" s="5" t="s">
        <v>70</v>
      </c>
      <c r="F38" s="5" t="s">
        <v>92</v>
      </c>
      <c r="G38" s="21" t="s">
        <v>120</v>
      </c>
      <c r="H38" s="21">
        <v>0</v>
      </c>
      <c r="I38" s="5" t="s">
        <v>164</v>
      </c>
      <c r="J38" s="5">
        <v>21364</v>
      </c>
      <c r="K38" s="21" t="s">
        <v>164</v>
      </c>
      <c r="L38" s="21">
        <v>1089</v>
      </c>
      <c r="M38" s="5">
        <v>58</v>
      </c>
      <c r="N38" s="5">
        <v>25</v>
      </c>
      <c r="O38" s="22">
        <v>3505</v>
      </c>
      <c r="P38" s="22">
        <v>3218.5491276400367</v>
      </c>
      <c r="Q38" s="21">
        <v>34</v>
      </c>
    </row>
    <row r="39" spans="1:17" ht="12.75">
      <c r="A39" s="5" t="str">
        <f t="shared" si="3"/>
        <v>BowdlerR</v>
      </c>
      <c r="B39" s="5">
        <f t="shared" si="4"/>
        <v>35</v>
      </c>
      <c r="C39" s="5" t="str">
        <f>IF(ISERROR(VLOOKUP(A39,Race1!$A$5:$C$50,3,FALSE)),"Race 2 only","Race 1 &amp; 2")</f>
        <v>Race 1 &amp; 2</v>
      </c>
      <c r="D39" s="12" t="str">
        <f t="shared" si="2"/>
        <v>No</v>
      </c>
      <c r="E39" s="5" t="s">
        <v>70</v>
      </c>
      <c r="F39" s="5" t="s">
        <v>81</v>
      </c>
      <c r="G39" s="21" t="s">
        <v>139</v>
      </c>
      <c r="H39" s="21">
        <v>0</v>
      </c>
      <c r="I39" s="5" t="s">
        <v>102</v>
      </c>
      <c r="J39" s="5">
        <v>102560</v>
      </c>
      <c r="K39" s="21" t="s">
        <v>102</v>
      </c>
      <c r="L39" s="21">
        <v>1078</v>
      </c>
      <c r="M39" s="5">
        <v>58</v>
      </c>
      <c r="N39" s="5">
        <v>3</v>
      </c>
      <c r="O39" s="22">
        <v>3483</v>
      </c>
      <c r="P39" s="22">
        <v>3230.983302411874</v>
      </c>
      <c r="Q39" s="21">
        <v>35</v>
      </c>
    </row>
    <row r="40" spans="1:17" ht="12.75">
      <c r="A40" s="5" t="str">
        <f t="shared" si="3"/>
        <v>FriendC</v>
      </c>
      <c r="B40" s="5">
        <f t="shared" si="4"/>
        <v>36</v>
      </c>
      <c r="C40" s="5" t="str">
        <f>IF(ISERROR(VLOOKUP(A40,Race1!$A$5:$C$50,3,FALSE)),"Race 2 only","Race 1 &amp; 2")</f>
        <v>Race 1 &amp; 2</v>
      </c>
      <c r="D40" s="12" t="str">
        <f t="shared" si="2"/>
        <v>No</v>
      </c>
      <c r="E40" s="5" t="s">
        <v>77</v>
      </c>
      <c r="F40" s="5" t="s">
        <v>86</v>
      </c>
      <c r="G40" s="21" t="s">
        <v>143</v>
      </c>
      <c r="H40" s="21">
        <v>0</v>
      </c>
      <c r="I40" s="5" t="s">
        <v>102</v>
      </c>
      <c r="J40" s="5">
        <v>146280</v>
      </c>
      <c r="K40" s="21" t="s">
        <v>102</v>
      </c>
      <c r="L40" s="21">
        <v>1078</v>
      </c>
      <c r="M40" s="5">
        <v>58</v>
      </c>
      <c r="N40" s="5">
        <v>50</v>
      </c>
      <c r="O40" s="22">
        <v>3530</v>
      </c>
      <c r="P40" s="22">
        <v>3274.582560296846</v>
      </c>
      <c r="Q40" s="21">
        <v>36</v>
      </c>
    </row>
    <row r="41" spans="1:17" ht="12.75">
      <c r="A41" s="5" t="str">
        <f t="shared" si="3"/>
        <v>WrayJ</v>
      </c>
      <c r="B41" s="5">
        <f t="shared" si="4"/>
        <v>37</v>
      </c>
      <c r="C41" s="5" t="str">
        <f>IF(ISERROR(VLOOKUP(A41,Race1!$A$5:$C$50,3,FALSE)),"Race 2 only","Race 1 &amp; 2")</f>
        <v>Race 1 &amp; 2</v>
      </c>
      <c r="D41" s="12" t="str">
        <f t="shared" si="2"/>
        <v>No</v>
      </c>
      <c r="E41" s="5" t="s">
        <v>49</v>
      </c>
      <c r="F41" s="5" t="s">
        <v>91</v>
      </c>
      <c r="G41" s="21" t="s">
        <v>149</v>
      </c>
      <c r="H41" s="21">
        <v>0</v>
      </c>
      <c r="I41" s="5" t="s">
        <v>106</v>
      </c>
      <c r="J41" s="5">
        <v>22492</v>
      </c>
      <c r="K41" s="21" t="s">
        <v>106</v>
      </c>
      <c r="L41" s="21">
        <v>1116</v>
      </c>
      <c r="M41" s="5">
        <v>60</v>
      </c>
      <c r="N41" s="5">
        <v>56</v>
      </c>
      <c r="O41" s="22">
        <v>3656</v>
      </c>
      <c r="P41" s="22">
        <v>3275.9856630824374</v>
      </c>
      <c r="Q41" s="21">
        <v>37</v>
      </c>
    </row>
    <row r="42" spans="1:17" ht="12.75">
      <c r="A42" s="5" t="str">
        <f t="shared" si="3"/>
        <v>StevensD</v>
      </c>
      <c r="B42" s="5">
        <f t="shared" si="4"/>
        <v>38</v>
      </c>
      <c r="C42" s="5" t="str">
        <f>IF(ISERROR(VLOOKUP(A42,Race1!$A$5:$C$50,3,FALSE)),"Race 2 only","Race 1 &amp; 2")</f>
        <v>Race 1 &amp; 2</v>
      </c>
      <c r="D42" s="12" t="str">
        <f t="shared" si="2"/>
        <v>No</v>
      </c>
      <c r="E42" s="5" t="s">
        <v>74</v>
      </c>
      <c r="F42" s="5" t="s">
        <v>84</v>
      </c>
      <c r="G42" s="21" t="s">
        <v>141</v>
      </c>
      <c r="H42" s="21">
        <v>0</v>
      </c>
      <c r="I42" s="5" t="s">
        <v>108</v>
      </c>
      <c r="J42" s="5">
        <v>788</v>
      </c>
      <c r="K42" s="21" t="s">
        <v>108</v>
      </c>
      <c r="L42" s="21">
        <v>1043</v>
      </c>
      <c r="M42" s="5">
        <v>57</v>
      </c>
      <c r="N42" s="5">
        <v>13</v>
      </c>
      <c r="O42" s="22">
        <v>3433</v>
      </c>
      <c r="P42" s="22">
        <v>3291.4669223394058</v>
      </c>
      <c r="Q42" s="21">
        <v>38</v>
      </c>
    </row>
    <row r="43" spans="1:17" ht="12.75">
      <c r="A43" s="5" t="str">
        <f t="shared" si="3"/>
        <v>ThomsonE</v>
      </c>
      <c r="B43" s="5">
        <f t="shared" si="4"/>
        <v>39</v>
      </c>
      <c r="C43" s="5" t="str">
        <f>IF(ISERROR(VLOOKUP(A43,Race1!$A$5:$C$50,3,FALSE)),"Race 2 only","Race 1 &amp; 2")</f>
        <v>Race 1 &amp; 2</v>
      </c>
      <c r="D43" s="12" t="str">
        <f t="shared" si="2"/>
        <v>No</v>
      </c>
      <c r="E43" s="5" t="s">
        <v>63</v>
      </c>
      <c r="F43" s="5" t="s">
        <v>96</v>
      </c>
      <c r="G43" s="21" t="s">
        <v>153</v>
      </c>
      <c r="H43" s="21">
        <v>0</v>
      </c>
      <c r="I43" s="5" t="s">
        <v>114</v>
      </c>
      <c r="J43" s="5">
        <v>161562</v>
      </c>
      <c r="K43" s="21" t="s">
        <v>114</v>
      </c>
      <c r="L43" s="21">
        <v>1086</v>
      </c>
      <c r="M43" s="5">
        <v>59</v>
      </c>
      <c r="N43" s="5">
        <v>57</v>
      </c>
      <c r="O43" s="22">
        <v>3597</v>
      </c>
      <c r="P43" s="22">
        <v>3312.1546961325967</v>
      </c>
      <c r="Q43" s="21">
        <v>39</v>
      </c>
    </row>
    <row r="44" spans="1:17" ht="12.75">
      <c r="A44" s="5" t="str">
        <f t="shared" si="3"/>
        <v>ConnollyP</v>
      </c>
      <c r="B44" s="5">
        <f t="shared" si="4"/>
        <v>40</v>
      </c>
      <c r="C44" s="5" t="str">
        <f>IF(ISERROR(VLOOKUP(A44,Race1!$A$5:$C$50,3,FALSE)),"Race 2 only","Race 1 &amp; 2")</f>
        <v>Race 1 &amp; 2</v>
      </c>
      <c r="D44" s="12" t="str">
        <f t="shared" si="2"/>
        <v>No</v>
      </c>
      <c r="E44" s="5" t="s">
        <v>47</v>
      </c>
      <c r="F44" s="5" t="s">
        <v>89</v>
      </c>
      <c r="G44" s="21" t="s">
        <v>146</v>
      </c>
      <c r="H44" s="21">
        <v>0</v>
      </c>
      <c r="I44" s="5" t="s">
        <v>106</v>
      </c>
      <c r="J44" s="5">
        <v>20468</v>
      </c>
      <c r="K44" s="21" t="s">
        <v>106</v>
      </c>
      <c r="L44" s="21">
        <v>1116</v>
      </c>
      <c r="M44" s="5">
        <v>62</v>
      </c>
      <c r="N44" s="5">
        <v>56</v>
      </c>
      <c r="O44" s="22">
        <v>3776</v>
      </c>
      <c r="P44" s="22">
        <v>3383.5125448028675</v>
      </c>
      <c r="Q44" s="21">
        <v>40</v>
      </c>
    </row>
    <row r="45" spans="1:17" ht="12.75">
      <c r="A45" s="5" t="str">
        <f>CONCATENATE(F45,E45)</f>
        <v>BlanchfieldP</v>
      </c>
      <c r="B45" s="5">
        <f>Q45</f>
        <v>41</v>
      </c>
      <c r="C45" s="5" t="str">
        <f>IF(ISERROR(VLOOKUP(A45,Race1!$A$5:$C$50,3,FALSE)),"Race 2 only","Race 1 &amp; 2")</f>
        <v>Race 1 &amp; 2</v>
      </c>
      <c r="D45" s="12" t="str">
        <f>IF(A45="","",IF(C45="Race 2 only","Yes","No"))</f>
        <v>No</v>
      </c>
      <c r="E45" s="5" t="s">
        <v>47</v>
      </c>
      <c r="F45" s="5" t="s">
        <v>98</v>
      </c>
      <c r="G45" s="21" t="s">
        <v>154</v>
      </c>
      <c r="H45" s="23">
        <v>0</v>
      </c>
      <c r="I45" s="23" t="s">
        <v>102</v>
      </c>
      <c r="J45" s="23">
        <v>100383</v>
      </c>
      <c r="K45" s="23" t="s">
        <v>102</v>
      </c>
      <c r="L45" s="23">
        <v>1078</v>
      </c>
      <c r="M45" s="23">
        <v>63</v>
      </c>
      <c r="N45" s="23">
        <v>31</v>
      </c>
      <c r="O45" s="23">
        <v>3811</v>
      </c>
      <c r="P45" s="23">
        <v>3535.2504638218925</v>
      </c>
      <c r="Q45" s="23">
        <v>41</v>
      </c>
    </row>
    <row r="46" spans="1:17" ht="12.75">
      <c r="A46" s="5" t="str">
        <f>CONCATENATE(F46,E46)</f>
        <v>UnderwoodM</v>
      </c>
      <c r="B46" s="5">
        <f>Q46</f>
        <v>43</v>
      </c>
      <c r="C46" s="5" t="str">
        <f>IF(ISERROR(VLOOKUP(A46,Race1!$A$5:$C$50,3,FALSE)),"Race 2 only","Race 1 &amp; 2")</f>
        <v>Race 1 &amp; 2</v>
      </c>
      <c r="D46" s="12" t="str">
        <f>IF(A46="","",IF(C46="Race 2 only","Yes","No"))</f>
        <v>No</v>
      </c>
      <c r="E46" s="23" t="s">
        <v>72</v>
      </c>
      <c r="F46" s="23" t="s">
        <v>88</v>
      </c>
      <c r="G46" s="23" t="s">
        <v>145</v>
      </c>
      <c r="H46" s="23">
        <v>0</v>
      </c>
      <c r="I46" s="23" t="s">
        <v>109</v>
      </c>
      <c r="K46" s="23" t="s">
        <v>109</v>
      </c>
      <c r="L46" s="23">
        <v>1386</v>
      </c>
      <c r="M46" s="23" t="s">
        <v>117</v>
      </c>
      <c r="O46" s="23" t="s">
        <v>152</v>
      </c>
      <c r="P46" s="23" t="s">
        <v>152</v>
      </c>
      <c r="Q46" s="23">
        <v>43</v>
      </c>
    </row>
  </sheetData>
  <sheetProtection password="C943" sheet="1" objects="1" scenarios="1"/>
  <conditionalFormatting sqref="D5:D46">
    <cfRule type="cellIs" priority="1" dxfId="0" operator="equal" stopIfTrue="1">
      <formula>"Yes"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4:Q46"/>
  <sheetViews>
    <sheetView zoomScale="85" zoomScaleNormal="85" workbookViewId="0" topLeftCell="D6">
      <selection activeCell="F5" sqref="F5:F46"/>
    </sheetView>
  </sheetViews>
  <sheetFormatPr defaultColWidth="9.140625" defaultRowHeight="12.75"/>
  <cols>
    <col min="1" max="1" width="10.140625" style="0" hidden="1" customWidth="1"/>
    <col min="2" max="2" width="5.00390625" style="0" hidden="1" customWidth="1"/>
    <col min="3" max="3" width="11.28125" style="0" hidden="1" customWidth="1"/>
    <col min="4" max="4" width="11.28125" style="13" customWidth="1"/>
    <col min="5" max="5" width="6.140625" style="23" customWidth="1"/>
    <col min="6" max="6" width="13.8515625" style="23" bestFit="1" customWidth="1"/>
    <col min="7" max="7" width="13.28125" style="23" bestFit="1" customWidth="1"/>
    <col min="8" max="8" width="4.140625" style="23" bestFit="1" customWidth="1"/>
    <col min="9" max="9" width="18.421875" style="23" bestFit="1" customWidth="1"/>
    <col min="10" max="10" width="7.7109375" style="23" bestFit="1" customWidth="1"/>
    <col min="11" max="11" width="13.28125" style="23" bestFit="1" customWidth="1"/>
    <col min="12" max="12" width="6.7109375" style="23" bestFit="1" customWidth="1"/>
    <col min="13" max="13" width="12.7109375" style="23" bestFit="1" customWidth="1"/>
    <col min="14" max="14" width="9.421875" style="23" bestFit="1" customWidth="1"/>
    <col min="15" max="15" width="14.421875" style="23" bestFit="1" customWidth="1"/>
    <col min="16" max="16" width="10.00390625" style="23" bestFit="1" customWidth="1"/>
    <col min="17" max="17" width="12.28125" style="23" bestFit="1" customWidth="1"/>
  </cols>
  <sheetData>
    <row r="4" spans="1:17" ht="48">
      <c r="A4" s="8" t="s">
        <v>20</v>
      </c>
      <c r="B4" s="10" t="s">
        <v>21</v>
      </c>
      <c r="C4" s="10" t="s">
        <v>24</v>
      </c>
      <c r="D4" s="11" t="s">
        <v>26</v>
      </c>
      <c r="E4" s="14" t="s">
        <v>7</v>
      </c>
      <c r="F4" s="14" t="s">
        <v>8</v>
      </c>
      <c r="G4" s="15" t="s">
        <v>9</v>
      </c>
      <c r="H4" s="16" t="s">
        <v>10</v>
      </c>
      <c r="I4" s="17" t="s">
        <v>11</v>
      </c>
      <c r="J4" s="18" t="s">
        <v>12</v>
      </c>
      <c r="K4" s="15" t="s">
        <v>13</v>
      </c>
      <c r="L4" s="16" t="s">
        <v>14</v>
      </c>
      <c r="M4" s="14" t="s">
        <v>15</v>
      </c>
      <c r="N4" s="14" t="s">
        <v>16</v>
      </c>
      <c r="O4" s="16" t="s">
        <v>17</v>
      </c>
      <c r="P4" s="19" t="s">
        <v>18</v>
      </c>
      <c r="Q4" s="20" t="s">
        <v>19</v>
      </c>
    </row>
    <row r="5" spans="1:17" ht="12.75">
      <c r="A5" s="5" t="str">
        <f aca="true" t="shared" si="0" ref="A5:A14">CONCATENATE(F5,E5)</f>
        <v>AntonelliS</v>
      </c>
      <c r="B5" s="5">
        <f aca="true" t="shared" si="1" ref="B5:B14">Q5</f>
        <v>1</v>
      </c>
      <c r="C5" s="5" t="str">
        <f>IF(ISERROR(VLOOKUP(A5,Race2!$A$5:$C$50,3,FALSE)),IF(ISERROR(VLOOKUP(A5,Race1!$A$5:$C$50,3,FALSE)),"Race 3 only","Race 1 &amp; 3"),IF(VLOOKUP(A5,Race2!$A$5:$C$50,3,FALSE)="Race 1 &amp; 2","All Races","Race 2 &amp; 3"))</f>
        <v>All Races</v>
      </c>
      <c r="D5" s="12" t="str">
        <f>IF(A5="","",IF(C5="Race 3 only","Yes","No"))</f>
        <v>No</v>
      </c>
      <c r="E5" s="5" t="s">
        <v>45</v>
      </c>
      <c r="F5" s="5" t="s">
        <v>46</v>
      </c>
      <c r="G5" s="21" t="s">
        <v>118</v>
      </c>
      <c r="H5" s="21">
        <v>0</v>
      </c>
      <c r="I5" s="5" t="s">
        <v>101</v>
      </c>
      <c r="J5" s="5">
        <v>896</v>
      </c>
      <c r="K5" s="21" t="s">
        <v>101</v>
      </c>
      <c r="L5" s="21">
        <v>1059</v>
      </c>
      <c r="M5" s="5">
        <v>31</v>
      </c>
      <c r="N5" s="9">
        <v>18</v>
      </c>
      <c r="O5" s="22">
        <v>1878</v>
      </c>
      <c r="P5" s="22">
        <v>1773.371104815864</v>
      </c>
      <c r="Q5" s="21">
        <v>1</v>
      </c>
    </row>
    <row r="6" spans="1:17" ht="12.75">
      <c r="A6" s="5" t="str">
        <f t="shared" si="0"/>
        <v>YoungV</v>
      </c>
      <c r="B6" s="5">
        <f t="shared" si="1"/>
        <v>2</v>
      </c>
      <c r="C6" s="5" t="str">
        <f>IF(ISERROR(VLOOKUP(A6,Race2!$A$5:$C$50,3,FALSE)),IF(ISERROR(VLOOKUP(A6,Race1!$A$5:$C$50,3,FALSE)),"Race 3 only","Race 1 &amp; 3"),IF(VLOOKUP(A6,Race2!$A$5:$C$50,3,FALSE)="Race 1 &amp; 2","All Races","Race 2 &amp; 3"))</f>
        <v>All Races</v>
      </c>
      <c r="D6" s="12" t="str">
        <f aca="true" t="shared" si="2" ref="D6:D44">IF(A6="","",IF(C6="Race 3 only","Yes","No"))</f>
        <v>No</v>
      </c>
      <c r="E6" s="5" t="s">
        <v>54</v>
      </c>
      <c r="F6" s="5" t="s">
        <v>55</v>
      </c>
      <c r="G6" s="21" t="s">
        <v>122</v>
      </c>
      <c r="H6" s="21">
        <v>0</v>
      </c>
      <c r="I6" s="6" t="s">
        <v>103</v>
      </c>
      <c r="J6" s="5">
        <v>4620</v>
      </c>
      <c r="K6" s="21" t="s">
        <v>103</v>
      </c>
      <c r="L6" s="21">
        <v>1155</v>
      </c>
      <c r="M6" s="5">
        <v>37</v>
      </c>
      <c r="N6" s="9"/>
      <c r="O6" s="22">
        <v>2220</v>
      </c>
      <c r="P6" s="22">
        <v>1922.077922077922</v>
      </c>
      <c r="Q6" s="21">
        <v>2</v>
      </c>
    </row>
    <row r="7" spans="1:17" ht="12.75">
      <c r="A7" s="5" t="str">
        <f t="shared" si="0"/>
        <v>RickardsJ</v>
      </c>
      <c r="B7" s="5">
        <f t="shared" si="1"/>
        <v>3</v>
      </c>
      <c r="C7" s="5" t="str">
        <f>IF(ISERROR(VLOOKUP(A7,Race2!$A$5:$C$50,3,FALSE)),IF(ISERROR(VLOOKUP(A7,Race1!$A$5:$C$50,3,FALSE)),"Race 3 only","Race 1 &amp; 3"),IF(VLOOKUP(A7,Race2!$A$5:$C$50,3,FALSE)="Race 1 &amp; 2","All Races","Race 2 &amp; 3"))</f>
        <v>All Races</v>
      </c>
      <c r="D7" s="12" t="str">
        <f t="shared" si="2"/>
        <v>No</v>
      </c>
      <c r="E7" s="5" t="s">
        <v>49</v>
      </c>
      <c r="F7" s="5" t="s">
        <v>50</v>
      </c>
      <c r="G7" s="21" t="s">
        <v>120</v>
      </c>
      <c r="H7" s="21">
        <v>0</v>
      </c>
      <c r="I7" s="6" t="s">
        <v>101</v>
      </c>
      <c r="J7" s="5">
        <v>1280</v>
      </c>
      <c r="K7" s="21" t="s">
        <v>101</v>
      </c>
      <c r="L7" s="21">
        <v>1059</v>
      </c>
      <c r="M7" s="5">
        <v>34</v>
      </c>
      <c r="N7" s="9">
        <v>20</v>
      </c>
      <c r="O7" s="22">
        <v>2060</v>
      </c>
      <c r="P7" s="22">
        <v>1945.2313503305004</v>
      </c>
      <c r="Q7" s="21">
        <v>3</v>
      </c>
    </row>
    <row r="8" spans="1:17" ht="12.75">
      <c r="A8" s="5" t="str">
        <f t="shared" si="0"/>
        <v>RawlinsT</v>
      </c>
      <c r="B8" s="5">
        <f t="shared" si="1"/>
        <v>4</v>
      </c>
      <c r="C8" s="5" t="str">
        <f>IF(ISERROR(VLOOKUP(A8,Race2!$A$5:$C$50,3,FALSE)),IF(ISERROR(VLOOKUP(A8,Race1!$A$5:$C$50,3,FALSE)),"Race 3 only","Race 1 &amp; 3"),IF(VLOOKUP(A8,Race2!$A$5:$C$50,3,FALSE)="Race 1 &amp; 2","All Races","Race 2 &amp; 3"))</f>
        <v>All Races</v>
      </c>
      <c r="D8" s="12" t="str">
        <f t="shared" si="2"/>
        <v>No</v>
      </c>
      <c r="E8" s="5" t="s">
        <v>56</v>
      </c>
      <c r="F8" s="5" t="s">
        <v>61</v>
      </c>
      <c r="G8" s="21" t="s">
        <v>125</v>
      </c>
      <c r="H8" s="21">
        <v>0</v>
      </c>
      <c r="I8" s="5" t="s">
        <v>101</v>
      </c>
      <c r="J8" s="5">
        <v>1239</v>
      </c>
      <c r="K8" s="21" t="s">
        <v>101</v>
      </c>
      <c r="L8" s="21">
        <v>1059</v>
      </c>
      <c r="M8" s="5">
        <v>34</v>
      </c>
      <c r="N8" s="9">
        <v>48</v>
      </c>
      <c r="O8" s="22">
        <v>2088</v>
      </c>
      <c r="P8" s="22">
        <v>1971.671388101983</v>
      </c>
      <c r="Q8" s="21">
        <v>4</v>
      </c>
    </row>
    <row r="9" spans="1:17" ht="12.75">
      <c r="A9" s="5" t="str">
        <f t="shared" si="0"/>
        <v>CarvethG</v>
      </c>
      <c r="B9" s="5">
        <f t="shared" si="1"/>
        <v>5</v>
      </c>
      <c r="C9" s="5" t="str">
        <f>IF(ISERROR(VLOOKUP(A9,Race2!$A$5:$C$50,3,FALSE)),IF(ISERROR(VLOOKUP(A9,Race1!$A$5:$C$50,3,FALSE)),"Race 3 only","Race 1 &amp; 3"),IF(VLOOKUP(A9,Race2!$A$5:$C$50,3,FALSE)="Race 1 &amp; 2","All Races","Race 2 &amp; 3"))</f>
        <v>All Races</v>
      </c>
      <c r="D9" s="12" t="str">
        <f t="shared" si="2"/>
        <v>No</v>
      </c>
      <c r="E9" s="5" t="s">
        <v>60</v>
      </c>
      <c r="F9" s="5" t="s">
        <v>100</v>
      </c>
      <c r="G9" s="21" t="s">
        <v>155</v>
      </c>
      <c r="H9" s="21">
        <v>0</v>
      </c>
      <c r="I9" s="5" t="s">
        <v>103</v>
      </c>
      <c r="J9" s="5">
        <v>4283</v>
      </c>
      <c r="K9" s="21" t="s">
        <v>103</v>
      </c>
      <c r="L9" s="21">
        <v>1155</v>
      </c>
      <c r="M9" s="5">
        <v>38</v>
      </c>
      <c r="N9" s="5">
        <v>7</v>
      </c>
      <c r="O9" s="22">
        <v>2287</v>
      </c>
      <c r="P9" s="22">
        <v>1980.0865800865802</v>
      </c>
      <c r="Q9" s="21">
        <v>5</v>
      </c>
    </row>
    <row r="10" spans="1:17" ht="12.75">
      <c r="A10" s="5" t="str">
        <f t="shared" si="0"/>
        <v>FilleryP</v>
      </c>
      <c r="B10" s="5">
        <f t="shared" si="1"/>
        <v>6</v>
      </c>
      <c r="C10" s="5" t="str">
        <f>IF(ISERROR(VLOOKUP(A10,Race2!$A$5:$C$50,3,FALSE)),IF(ISERROR(VLOOKUP(A10,Race1!$A$5:$C$50,3,FALSE)),"Race 3 only","Race 1 &amp; 3"),IF(VLOOKUP(A10,Race2!$A$5:$C$50,3,FALSE)="Race 1 &amp; 2","All Races","Race 2 &amp; 3"))</f>
        <v>All Races</v>
      </c>
      <c r="D10" s="12" t="str">
        <f t="shared" si="2"/>
        <v>No</v>
      </c>
      <c r="E10" s="5" t="s">
        <v>47</v>
      </c>
      <c r="F10" s="5" t="s">
        <v>48</v>
      </c>
      <c r="G10" s="21" t="s">
        <v>120</v>
      </c>
      <c r="H10" s="21">
        <v>0</v>
      </c>
      <c r="I10" s="5" t="s">
        <v>101</v>
      </c>
      <c r="J10" s="5">
        <v>593</v>
      </c>
      <c r="K10" s="21" t="s">
        <v>101</v>
      </c>
      <c r="L10" s="21">
        <v>1059</v>
      </c>
      <c r="M10" s="5">
        <v>35</v>
      </c>
      <c r="N10" s="9"/>
      <c r="O10" s="22">
        <v>2100</v>
      </c>
      <c r="P10" s="22">
        <v>1983.0028328611897</v>
      </c>
      <c r="Q10" s="21">
        <v>6</v>
      </c>
    </row>
    <row r="11" spans="1:17" ht="12.75">
      <c r="A11" s="5" t="str">
        <f t="shared" si="0"/>
        <v>LoyW</v>
      </c>
      <c r="B11" s="5">
        <f t="shared" si="1"/>
        <v>7</v>
      </c>
      <c r="C11" s="5" t="str">
        <f>IF(ISERROR(VLOOKUP(A11,Race2!$A$5:$C$50,3,FALSE)),IF(ISERROR(VLOOKUP(A11,Race1!$A$5:$C$50,3,FALSE)),"Race 3 only","Race 1 &amp; 3"),IF(VLOOKUP(A11,Race2!$A$5:$C$50,3,FALSE)="Race 1 &amp; 2","All Races","Race 2 &amp; 3"))</f>
        <v>All Races</v>
      </c>
      <c r="D11" s="12" t="str">
        <f t="shared" si="2"/>
        <v>No</v>
      </c>
      <c r="E11" s="5" t="s">
        <v>52</v>
      </c>
      <c r="F11" s="5" t="s">
        <v>53</v>
      </c>
      <c r="G11" s="21" t="s">
        <v>120</v>
      </c>
      <c r="H11" s="21">
        <v>0</v>
      </c>
      <c r="I11" s="5" t="s">
        <v>103</v>
      </c>
      <c r="J11" s="5">
        <v>48</v>
      </c>
      <c r="K11" s="21" t="s">
        <v>103</v>
      </c>
      <c r="L11" s="21">
        <v>1155</v>
      </c>
      <c r="M11" s="5">
        <v>38</v>
      </c>
      <c r="N11" s="9">
        <v>33</v>
      </c>
      <c r="O11" s="22">
        <v>2313</v>
      </c>
      <c r="P11" s="22">
        <v>2002.5974025974026</v>
      </c>
      <c r="Q11" s="21">
        <v>7</v>
      </c>
    </row>
    <row r="12" spans="1:17" ht="12.75">
      <c r="A12" s="5" t="str">
        <f t="shared" si="0"/>
        <v>O'TooleT</v>
      </c>
      <c r="B12" s="5">
        <f t="shared" si="1"/>
        <v>8</v>
      </c>
      <c r="C12" s="5" t="str">
        <f>IF(ISERROR(VLOOKUP(A12,Race2!$A$5:$C$50,3,FALSE)),IF(ISERROR(VLOOKUP(A12,Race1!$A$5:$C$50,3,FALSE)),"Race 3 only","Race 1 &amp; 3"),IF(VLOOKUP(A12,Race2!$A$5:$C$50,3,FALSE)="Race 1 &amp; 2","All Races","Race 2 &amp; 3"))</f>
        <v>All Races</v>
      </c>
      <c r="D12" s="12" t="str">
        <f t="shared" si="2"/>
        <v>No</v>
      </c>
      <c r="E12" s="5" t="s">
        <v>56</v>
      </c>
      <c r="F12" s="5" t="s">
        <v>57</v>
      </c>
      <c r="G12" s="21" t="s">
        <v>123</v>
      </c>
      <c r="H12" s="21">
        <v>0</v>
      </c>
      <c r="I12" s="5" t="s">
        <v>103</v>
      </c>
      <c r="J12" s="5">
        <v>4670</v>
      </c>
      <c r="K12" s="21" t="s">
        <v>103</v>
      </c>
      <c r="L12" s="21">
        <v>1155</v>
      </c>
      <c r="M12" s="5">
        <v>38</v>
      </c>
      <c r="N12" s="9">
        <v>42</v>
      </c>
      <c r="O12" s="22">
        <v>2322</v>
      </c>
      <c r="P12" s="22">
        <v>2010.3896103896104</v>
      </c>
      <c r="Q12" s="21">
        <v>8</v>
      </c>
    </row>
    <row r="13" spans="1:17" ht="12.75">
      <c r="A13" s="5" t="str">
        <f t="shared" si="0"/>
        <v>JonesS</v>
      </c>
      <c r="B13" s="5">
        <f t="shared" si="1"/>
        <v>9</v>
      </c>
      <c r="C13" s="5" t="str">
        <f>IF(ISERROR(VLOOKUP(A13,Race2!$A$5:$C$50,3,FALSE)),IF(ISERROR(VLOOKUP(A13,Race1!$A$5:$C$50,3,FALSE)),"Race 3 only","Race 1 &amp; 3"),IF(VLOOKUP(A13,Race2!$A$5:$C$50,3,FALSE)="Race 1 &amp; 2","All Races","Race 2 &amp; 3"))</f>
        <v>All Races</v>
      </c>
      <c r="D13" s="12" t="str">
        <f t="shared" si="2"/>
        <v>No</v>
      </c>
      <c r="E13" s="5" t="s">
        <v>45</v>
      </c>
      <c r="F13" s="6" t="s">
        <v>87</v>
      </c>
      <c r="G13" s="21" t="s">
        <v>144</v>
      </c>
      <c r="H13" s="21">
        <v>0</v>
      </c>
      <c r="I13" s="5" t="s">
        <v>103</v>
      </c>
      <c r="J13" s="5">
        <v>4741</v>
      </c>
      <c r="K13" s="21" t="s">
        <v>103</v>
      </c>
      <c r="L13" s="21">
        <v>1155</v>
      </c>
      <c r="M13" s="5">
        <v>38</v>
      </c>
      <c r="N13" s="9">
        <v>50</v>
      </c>
      <c r="O13" s="22">
        <v>2330</v>
      </c>
      <c r="P13" s="22">
        <v>2017.3160173160172</v>
      </c>
      <c r="Q13" s="21">
        <v>9</v>
      </c>
    </row>
    <row r="14" spans="1:17" ht="12.75">
      <c r="A14" s="5" t="str">
        <f t="shared" si="0"/>
        <v>HallF</v>
      </c>
      <c r="B14" s="5">
        <f t="shared" si="1"/>
        <v>10</v>
      </c>
      <c r="C14" s="5" t="str">
        <f>IF(ISERROR(VLOOKUP(A14,Race2!$A$5:$C$50,3,FALSE)),IF(ISERROR(VLOOKUP(A14,Race1!$A$5:$C$50,3,FALSE)),"Race 3 only","Race 1 &amp; 3"),IF(VLOOKUP(A14,Race2!$A$5:$C$50,3,FALSE)="Race 1 &amp; 2","All Races","Race 2 &amp; 3"))</f>
        <v>All Races</v>
      </c>
      <c r="D14" s="12" t="str">
        <f t="shared" si="2"/>
        <v>No</v>
      </c>
      <c r="E14" s="5" t="s">
        <v>67</v>
      </c>
      <c r="F14" s="5" t="s">
        <v>68</v>
      </c>
      <c r="G14" s="21" t="s">
        <v>130</v>
      </c>
      <c r="H14" s="21">
        <v>0</v>
      </c>
      <c r="I14" s="5" t="s">
        <v>101</v>
      </c>
      <c r="J14" s="5">
        <v>600</v>
      </c>
      <c r="K14" s="21" t="s">
        <v>101</v>
      </c>
      <c r="L14" s="21">
        <v>1059</v>
      </c>
      <c r="M14" s="5">
        <v>36</v>
      </c>
      <c r="N14" s="5">
        <v>10</v>
      </c>
      <c r="O14" s="22">
        <v>2170</v>
      </c>
      <c r="P14" s="22">
        <v>2049.1029272898963</v>
      </c>
      <c r="Q14" s="21">
        <v>10</v>
      </c>
    </row>
    <row r="15" spans="1:17" ht="12.75">
      <c r="A15" s="5" t="str">
        <f aca="true" t="shared" si="3" ref="A15:A44">CONCATENATE(F15,E15)</f>
        <v>JowettJ</v>
      </c>
      <c r="B15" s="5">
        <f aca="true" t="shared" si="4" ref="B15:B44">Q15</f>
        <v>11</v>
      </c>
      <c r="C15" s="5" t="str">
        <f>IF(ISERROR(VLOOKUP(A15,Race2!$A$5:$C$50,3,FALSE)),IF(ISERROR(VLOOKUP(A15,Race1!$A$5:$C$50,3,FALSE)),"Race 3 only","Race 1 &amp; 3"),IF(VLOOKUP(A15,Race2!$A$5:$C$50,3,FALSE)="Race 1 &amp; 2","All Races","Race 2 &amp; 3"))</f>
        <v>All Races</v>
      </c>
      <c r="D15" s="12" t="str">
        <f t="shared" si="2"/>
        <v>No</v>
      </c>
      <c r="E15" s="5" t="s">
        <v>49</v>
      </c>
      <c r="F15" s="5" t="s">
        <v>95</v>
      </c>
      <c r="G15" s="21" t="s">
        <v>151</v>
      </c>
      <c r="H15" s="21">
        <v>0</v>
      </c>
      <c r="I15" s="5" t="s">
        <v>103</v>
      </c>
      <c r="J15" s="5">
        <v>4665</v>
      </c>
      <c r="K15" s="21" t="s">
        <v>103</v>
      </c>
      <c r="L15" s="21">
        <v>1155</v>
      </c>
      <c r="M15" s="5">
        <v>39</v>
      </c>
      <c r="N15" s="5">
        <v>31</v>
      </c>
      <c r="O15" s="22">
        <v>2371</v>
      </c>
      <c r="P15" s="22">
        <v>2052.813852813853</v>
      </c>
      <c r="Q15" s="21">
        <v>11</v>
      </c>
    </row>
    <row r="16" spans="1:17" ht="12.75">
      <c r="A16" s="5" t="str">
        <f t="shared" si="3"/>
        <v>HarrisonJ</v>
      </c>
      <c r="B16" s="5">
        <f t="shared" si="4"/>
        <v>12</v>
      </c>
      <c r="C16" s="5" t="str">
        <f>IF(ISERROR(VLOOKUP(A16,Race2!$A$5:$C$50,3,FALSE)),IF(ISERROR(VLOOKUP(A16,Race1!$A$5:$C$50,3,FALSE)),"Race 3 only","Race 1 &amp; 3"),IF(VLOOKUP(A16,Race2!$A$5:$C$50,3,FALSE)="Race 1 &amp; 2","All Races","Race 2 &amp; 3"))</f>
        <v>All Races</v>
      </c>
      <c r="D16" s="12" t="str">
        <f t="shared" si="2"/>
        <v>No</v>
      </c>
      <c r="E16" s="5" t="s">
        <v>49</v>
      </c>
      <c r="F16" s="5" t="s">
        <v>65</v>
      </c>
      <c r="G16" s="21" t="s">
        <v>129</v>
      </c>
      <c r="H16" s="21">
        <v>0</v>
      </c>
      <c r="I16" s="5" t="s">
        <v>101</v>
      </c>
      <c r="J16" s="5">
        <v>279</v>
      </c>
      <c r="K16" s="21" t="s">
        <v>101</v>
      </c>
      <c r="L16" s="21">
        <v>1059</v>
      </c>
      <c r="M16" s="5">
        <v>36</v>
      </c>
      <c r="N16" s="5">
        <v>20</v>
      </c>
      <c r="O16" s="22">
        <v>2180</v>
      </c>
      <c r="P16" s="22">
        <v>2058.5457979225685</v>
      </c>
      <c r="Q16" s="21">
        <v>12</v>
      </c>
    </row>
    <row r="17" spans="1:17" ht="12.75">
      <c r="A17" s="5" t="str">
        <f t="shared" si="3"/>
        <v>CambrookR</v>
      </c>
      <c r="B17" s="5">
        <f t="shared" si="4"/>
        <v>13</v>
      </c>
      <c r="C17" s="5" t="str">
        <f>IF(ISERROR(VLOOKUP(A17,Race2!$A$5:$C$50,3,FALSE)),IF(ISERROR(VLOOKUP(A17,Race1!$A$5:$C$50,3,FALSE)),"Race 3 only","Race 1 &amp; 3"),IF(VLOOKUP(A17,Race2!$A$5:$C$50,3,FALSE)="Race 1 &amp; 2","All Races","Race 2 &amp; 3"))</f>
        <v>All Races</v>
      </c>
      <c r="D17" s="12" t="str">
        <f t="shared" si="2"/>
        <v>No</v>
      </c>
      <c r="E17" s="5" t="s">
        <v>70</v>
      </c>
      <c r="F17" s="5" t="s">
        <v>99</v>
      </c>
      <c r="G17" s="21" t="s">
        <v>127</v>
      </c>
      <c r="H17" s="21">
        <v>0</v>
      </c>
      <c r="I17" s="5" t="s">
        <v>103</v>
      </c>
      <c r="J17" s="5">
        <v>3844</v>
      </c>
      <c r="K17" s="21" t="s">
        <v>103</v>
      </c>
      <c r="L17" s="21">
        <v>1155</v>
      </c>
      <c r="M17" s="5">
        <v>39</v>
      </c>
      <c r="N17" s="5">
        <v>39</v>
      </c>
      <c r="O17" s="22">
        <v>2379</v>
      </c>
      <c r="P17" s="22">
        <v>2059.7402597402597</v>
      </c>
      <c r="Q17" s="21">
        <v>13</v>
      </c>
    </row>
    <row r="18" spans="1:17" ht="12.75">
      <c r="A18" s="5" t="str">
        <f t="shared" si="3"/>
        <v>HurnP</v>
      </c>
      <c r="B18" s="5">
        <f t="shared" si="4"/>
        <v>14</v>
      </c>
      <c r="C18" s="5" t="str">
        <f>IF(ISERROR(VLOOKUP(A18,Race2!$A$5:$C$50,3,FALSE)),IF(ISERROR(VLOOKUP(A18,Race1!$A$5:$C$50,3,FALSE)),"Race 3 only","Race 1 &amp; 3"),IF(VLOOKUP(A18,Race2!$A$5:$C$50,3,FALSE)="Race 1 &amp; 2","All Races","Race 2 &amp; 3"))</f>
        <v>All Races</v>
      </c>
      <c r="D18" s="12" t="str">
        <f t="shared" si="2"/>
        <v>No</v>
      </c>
      <c r="E18" s="5" t="s">
        <v>47</v>
      </c>
      <c r="F18" s="5" t="s">
        <v>62</v>
      </c>
      <c r="G18" s="21" t="s">
        <v>126</v>
      </c>
      <c r="H18" s="21">
        <v>0</v>
      </c>
      <c r="I18" s="5" t="s">
        <v>103</v>
      </c>
      <c r="J18" s="5">
        <v>4256</v>
      </c>
      <c r="K18" s="21" t="s">
        <v>103</v>
      </c>
      <c r="L18" s="21">
        <v>1155</v>
      </c>
      <c r="M18" s="5">
        <v>40</v>
      </c>
      <c r="N18" s="5">
        <v>11</v>
      </c>
      <c r="O18" s="22">
        <v>2411</v>
      </c>
      <c r="P18" s="22">
        <v>2087.4458874458874</v>
      </c>
      <c r="Q18" s="21">
        <v>14</v>
      </c>
    </row>
    <row r="19" spans="1:17" ht="12.75">
      <c r="A19" s="5" t="str">
        <f t="shared" si="3"/>
        <v>GatesA</v>
      </c>
      <c r="B19" s="5">
        <f t="shared" si="4"/>
        <v>15</v>
      </c>
      <c r="C19" s="5" t="str">
        <f>IF(ISERROR(VLOOKUP(A19,Race2!$A$5:$C$50,3,FALSE)),IF(ISERROR(VLOOKUP(A19,Race1!$A$5:$C$50,3,FALSE)),"Race 3 only","Race 1 &amp; 3"),IF(VLOOKUP(A19,Race2!$A$5:$C$50,3,FALSE)="Race 1 &amp; 2","All Races","Race 2 &amp; 3"))</f>
        <v>All Races</v>
      </c>
      <c r="D19" s="12" t="str">
        <f t="shared" si="2"/>
        <v>No</v>
      </c>
      <c r="E19" s="5" t="s">
        <v>58</v>
      </c>
      <c r="F19" s="5" t="s">
        <v>66</v>
      </c>
      <c r="G19" s="21" t="s">
        <v>120</v>
      </c>
      <c r="H19" s="21">
        <v>0</v>
      </c>
      <c r="I19" s="5" t="s">
        <v>103</v>
      </c>
      <c r="J19" s="5">
        <v>4489</v>
      </c>
      <c r="K19" s="21" t="s">
        <v>103</v>
      </c>
      <c r="L19" s="21">
        <v>1155</v>
      </c>
      <c r="M19" s="5">
        <v>40</v>
      </c>
      <c r="N19" s="5">
        <v>13</v>
      </c>
      <c r="O19" s="22">
        <v>2413</v>
      </c>
      <c r="P19" s="22">
        <v>2089.177489177489</v>
      </c>
      <c r="Q19" s="21">
        <v>15</v>
      </c>
    </row>
    <row r="20" spans="1:17" ht="12.75">
      <c r="A20" s="5" t="str">
        <f t="shared" si="3"/>
        <v>ChampA</v>
      </c>
      <c r="B20" s="5">
        <f t="shared" si="4"/>
        <v>16</v>
      </c>
      <c r="C20" s="5" t="str">
        <f>IF(ISERROR(VLOOKUP(A20,Race2!$A$5:$C$50,3,FALSE)),IF(ISERROR(VLOOKUP(A20,Race1!$A$5:$C$50,3,FALSE)),"Race 3 only","Race 1 &amp; 3"),IF(VLOOKUP(A20,Race2!$A$5:$C$50,3,FALSE)="Race 1 &amp; 2","All Races","Race 2 &amp; 3"))</f>
        <v>All Races</v>
      </c>
      <c r="D20" s="12" t="str">
        <f t="shared" si="2"/>
        <v>No</v>
      </c>
      <c r="E20" s="5" t="s">
        <v>58</v>
      </c>
      <c r="F20" s="5" t="s">
        <v>78</v>
      </c>
      <c r="G20" s="21" t="s">
        <v>136</v>
      </c>
      <c r="H20" s="21">
        <v>0</v>
      </c>
      <c r="I20" s="5" t="s">
        <v>103</v>
      </c>
      <c r="J20" s="5">
        <v>4165</v>
      </c>
      <c r="K20" s="21" t="s">
        <v>103</v>
      </c>
      <c r="L20" s="21">
        <v>1155</v>
      </c>
      <c r="M20" s="5">
        <v>40</v>
      </c>
      <c r="N20" s="5">
        <v>26</v>
      </c>
      <c r="O20" s="22">
        <v>2426</v>
      </c>
      <c r="P20" s="22">
        <v>2100.4329004329006</v>
      </c>
      <c r="Q20" s="21">
        <v>16</v>
      </c>
    </row>
    <row r="21" spans="1:17" ht="12.75">
      <c r="A21" s="5" t="str">
        <f t="shared" si="3"/>
        <v>BlackwellA</v>
      </c>
      <c r="B21" s="5">
        <f t="shared" si="4"/>
        <v>17</v>
      </c>
      <c r="C21" s="5" t="str">
        <f>IF(ISERROR(VLOOKUP(A21,Race2!$A$5:$C$50,3,FALSE)),IF(ISERROR(VLOOKUP(A21,Race1!$A$5:$C$50,3,FALSE)),"Race 3 only","Race 1 &amp; 3"),IF(VLOOKUP(A21,Race2!$A$5:$C$50,3,FALSE)="Race 1 &amp; 2","All Races","Race 2 &amp; 3"))</f>
        <v>All Races</v>
      </c>
      <c r="D21" s="12" t="str">
        <f t="shared" si="2"/>
        <v>No</v>
      </c>
      <c r="E21" s="5" t="s">
        <v>58</v>
      </c>
      <c r="F21" s="5" t="s">
        <v>59</v>
      </c>
      <c r="G21" s="21" t="s">
        <v>124</v>
      </c>
      <c r="H21" s="21">
        <v>0</v>
      </c>
      <c r="I21" s="5" t="s">
        <v>101</v>
      </c>
      <c r="J21" s="5">
        <v>1240</v>
      </c>
      <c r="K21" s="21" t="s">
        <v>101</v>
      </c>
      <c r="L21" s="21">
        <v>1059</v>
      </c>
      <c r="M21" s="5">
        <v>37</v>
      </c>
      <c r="N21" s="5">
        <v>10</v>
      </c>
      <c r="O21" s="22">
        <v>2230</v>
      </c>
      <c r="P21" s="22">
        <v>2105.76015108593</v>
      </c>
      <c r="Q21" s="21">
        <v>17</v>
      </c>
    </row>
    <row r="22" spans="1:17" ht="12.75">
      <c r="A22" s="5" t="str">
        <f t="shared" si="3"/>
        <v>PryceA</v>
      </c>
      <c r="B22" s="5">
        <f t="shared" si="4"/>
        <v>18</v>
      </c>
      <c r="C22" s="5" t="str">
        <f>IF(ISERROR(VLOOKUP(A22,Race2!$A$5:$C$50,3,FALSE)),IF(ISERROR(VLOOKUP(A22,Race1!$A$5:$C$50,3,FALSE)),"Race 3 only","Race 1 &amp; 3"),IF(VLOOKUP(A22,Race2!$A$5:$C$50,3,FALSE)="Race 1 &amp; 2","All Races","Race 2 &amp; 3"))</f>
        <v>All Races</v>
      </c>
      <c r="D22" s="12" t="str">
        <f t="shared" si="2"/>
        <v>No</v>
      </c>
      <c r="E22" s="5" t="s">
        <v>58</v>
      </c>
      <c r="F22" s="5" t="s">
        <v>69</v>
      </c>
      <c r="G22" s="21" t="s">
        <v>131</v>
      </c>
      <c r="H22" s="21">
        <v>0</v>
      </c>
      <c r="I22" s="5" t="s">
        <v>102</v>
      </c>
      <c r="J22" s="5">
        <v>170854</v>
      </c>
      <c r="K22" s="21" t="s">
        <v>102</v>
      </c>
      <c r="L22" s="21">
        <v>1078</v>
      </c>
      <c r="M22" s="5">
        <v>37</v>
      </c>
      <c r="N22" s="5">
        <v>65</v>
      </c>
      <c r="O22" s="22">
        <v>2285</v>
      </c>
      <c r="P22" s="22">
        <v>2119.666048237477</v>
      </c>
      <c r="Q22" s="21">
        <v>18</v>
      </c>
    </row>
    <row r="23" spans="1:17" ht="12.75">
      <c r="A23" s="5" t="str">
        <f t="shared" si="3"/>
        <v>DerhamS</v>
      </c>
      <c r="B23" s="5">
        <f t="shared" si="4"/>
        <v>19</v>
      </c>
      <c r="C23" s="5" t="str">
        <f>IF(ISERROR(VLOOKUP(A23,Race2!$A$5:$C$50,3,FALSE)),IF(ISERROR(VLOOKUP(A23,Race1!$A$5:$C$50,3,FALSE)),"Race 3 only","Race 1 &amp; 3"),IF(VLOOKUP(A23,Race2!$A$5:$C$50,3,FALSE)="Race 1 &amp; 2","All Races","Race 2 &amp; 3"))</f>
        <v>All Races</v>
      </c>
      <c r="D23" s="12" t="str">
        <f t="shared" si="2"/>
        <v>No</v>
      </c>
      <c r="E23" s="5" t="s">
        <v>45</v>
      </c>
      <c r="F23" s="5" t="s">
        <v>51</v>
      </c>
      <c r="G23" s="21" t="s">
        <v>121</v>
      </c>
      <c r="H23" s="21">
        <v>0</v>
      </c>
      <c r="I23" s="5" t="s">
        <v>102</v>
      </c>
      <c r="J23" s="5">
        <v>148905</v>
      </c>
      <c r="K23" s="21" t="s">
        <v>102</v>
      </c>
      <c r="L23" s="21">
        <v>1078</v>
      </c>
      <c r="M23" s="5">
        <v>38</v>
      </c>
      <c r="N23" s="5">
        <v>59</v>
      </c>
      <c r="O23" s="22">
        <v>2339</v>
      </c>
      <c r="P23" s="22">
        <v>2169.7588126159553</v>
      </c>
      <c r="Q23" s="21">
        <v>19</v>
      </c>
    </row>
    <row r="24" spans="1:17" ht="12.75">
      <c r="A24" s="5" t="str">
        <f t="shared" si="3"/>
        <v>CookT</v>
      </c>
      <c r="B24" s="5">
        <f t="shared" si="4"/>
        <v>20</v>
      </c>
      <c r="C24" s="5" t="str">
        <f>IF(ISERROR(VLOOKUP(A24,Race2!$A$5:$C$50,3,FALSE)),IF(ISERROR(VLOOKUP(A24,Race1!$A$5:$C$50,3,FALSE)),"Race 3 only","Race 1 &amp; 3"),IF(VLOOKUP(A24,Race2!$A$5:$C$50,3,FALSE)="Race 1 &amp; 2","All Races","Race 2 &amp; 3"))</f>
        <v>All Races</v>
      </c>
      <c r="D24" s="12" t="str">
        <f t="shared" si="2"/>
        <v>No</v>
      </c>
      <c r="E24" s="5" t="s">
        <v>56</v>
      </c>
      <c r="F24" s="5" t="s">
        <v>79</v>
      </c>
      <c r="G24" s="21" t="s">
        <v>137</v>
      </c>
      <c r="H24" s="21">
        <v>0</v>
      </c>
      <c r="I24" s="5" t="s">
        <v>101</v>
      </c>
      <c r="J24" s="5">
        <v>950</v>
      </c>
      <c r="K24" s="21" t="s">
        <v>101</v>
      </c>
      <c r="L24" s="21">
        <v>1029</v>
      </c>
      <c r="M24" s="5">
        <v>37</v>
      </c>
      <c r="N24" s="5">
        <v>40</v>
      </c>
      <c r="O24" s="22">
        <v>2260</v>
      </c>
      <c r="P24" s="22">
        <v>2196.307094266278</v>
      </c>
      <c r="Q24" s="21">
        <v>20</v>
      </c>
    </row>
    <row r="25" spans="1:17" ht="12.75">
      <c r="A25" s="5" t="str">
        <f t="shared" si="3"/>
        <v>PopeE</v>
      </c>
      <c r="B25" s="5">
        <f t="shared" si="4"/>
        <v>21</v>
      </c>
      <c r="C25" s="5" t="str">
        <f>IF(ISERROR(VLOOKUP(A25,Race2!$A$5:$C$50,3,FALSE)),IF(ISERROR(VLOOKUP(A25,Race1!$A$5:$C$50,3,FALSE)),"Race 3 only","Race 1 &amp; 3"),IF(VLOOKUP(A25,Race2!$A$5:$C$50,3,FALSE)="Race 1 &amp; 2","All Races","Race 2 &amp; 3"))</f>
        <v>All Races</v>
      </c>
      <c r="D25" s="12" t="str">
        <f t="shared" si="2"/>
        <v>No</v>
      </c>
      <c r="E25" s="5" t="s">
        <v>63</v>
      </c>
      <c r="F25" s="5" t="s">
        <v>64</v>
      </c>
      <c r="G25" s="21" t="s">
        <v>128</v>
      </c>
      <c r="H25" s="21">
        <v>0</v>
      </c>
      <c r="I25" s="5" t="s">
        <v>107</v>
      </c>
      <c r="J25" s="5">
        <v>804</v>
      </c>
      <c r="K25" s="21" t="s">
        <v>107</v>
      </c>
      <c r="L25" s="21">
        <v>1173</v>
      </c>
      <c r="M25" s="5">
        <v>43</v>
      </c>
      <c r="N25" s="5">
        <v>41</v>
      </c>
      <c r="O25" s="22">
        <v>2621</v>
      </c>
      <c r="P25" s="22">
        <v>2234.4416027280477</v>
      </c>
      <c r="Q25" s="21">
        <v>21</v>
      </c>
    </row>
    <row r="26" spans="1:17" ht="12.75">
      <c r="A26" s="5" t="str">
        <f t="shared" si="3"/>
        <v>GloverD</v>
      </c>
      <c r="B26" s="5">
        <f t="shared" si="4"/>
        <v>22</v>
      </c>
      <c r="C26" s="5" t="str">
        <f>IF(ISERROR(VLOOKUP(A26,Race2!$A$5:$C$50,3,FALSE)),IF(ISERROR(VLOOKUP(A26,Race1!$A$5:$C$50,3,FALSE)),"Race 3 only","Race 1 &amp; 3"),IF(VLOOKUP(A26,Race2!$A$5:$C$50,3,FALSE)="Race 1 &amp; 2","All Races","Race 2 &amp; 3"))</f>
        <v>All Races</v>
      </c>
      <c r="D26" s="12" t="str">
        <f t="shared" si="2"/>
        <v>No</v>
      </c>
      <c r="E26" s="5" t="s">
        <v>74</v>
      </c>
      <c r="F26" s="5" t="s">
        <v>75</v>
      </c>
      <c r="G26" s="21" t="s">
        <v>134</v>
      </c>
      <c r="H26" s="21">
        <v>0</v>
      </c>
      <c r="I26" s="5" t="s">
        <v>102</v>
      </c>
      <c r="J26" s="5">
        <v>167844</v>
      </c>
      <c r="K26" s="21" t="s">
        <v>102</v>
      </c>
      <c r="L26" s="21">
        <v>1078</v>
      </c>
      <c r="M26" s="5">
        <v>40</v>
      </c>
      <c r="N26" s="5">
        <v>35</v>
      </c>
      <c r="O26" s="22">
        <v>2435</v>
      </c>
      <c r="P26" s="22">
        <v>2258.812615955473</v>
      </c>
      <c r="Q26" s="21">
        <v>22</v>
      </c>
    </row>
    <row r="27" spans="1:17" ht="12.75">
      <c r="A27" s="5" t="str">
        <f t="shared" si="3"/>
        <v>ChapmanC</v>
      </c>
      <c r="B27" s="5">
        <f t="shared" si="4"/>
        <v>23</v>
      </c>
      <c r="C27" s="5" t="str">
        <f>IF(ISERROR(VLOOKUP(A27,Race2!$A$5:$C$50,3,FALSE)),IF(ISERROR(VLOOKUP(A27,Race1!$A$5:$C$50,3,FALSE)),"Race 3 only","Race 1 &amp; 3"),IF(VLOOKUP(A27,Race2!$A$5:$C$50,3,FALSE)="Race 1 &amp; 2","All Races","Race 2 &amp; 3"))</f>
        <v>All Races</v>
      </c>
      <c r="D27" s="12" t="str">
        <f t="shared" si="2"/>
        <v>No</v>
      </c>
      <c r="E27" s="5" t="s">
        <v>77</v>
      </c>
      <c r="F27" s="5" t="s">
        <v>156</v>
      </c>
      <c r="G27" s="21" t="s">
        <v>157</v>
      </c>
      <c r="H27" s="21">
        <v>0</v>
      </c>
      <c r="I27" s="5" t="s">
        <v>107</v>
      </c>
      <c r="J27" s="5">
        <v>704</v>
      </c>
      <c r="K27" s="21" t="s">
        <v>107</v>
      </c>
      <c r="L27" s="21">
        <v>1173</v>
      </c>
      <c r="M27" s="5">
        <v>44</v>
      </c>
      <c r="N27" s="5">
        <v>38</v>
      </c>
      <c r="O27" s="22">
        <v>2678</v>
      </c>
      <c r="P27" s="22">
        <v>2283.0349531116794</v>
      </c>
      <c r="Q27" s="21">
        <v>23</v>
      </c>
    </row>
    <row r="28" spans="1:17" ht="12.75">
      <c r="A28" s="5" t="str">
        <f t="shared" si="3"/>
        <v>HalfordO</v>
      </c>
      <c r="B28" s="5">
        <f t="shared" si="4"/>
        <v>24</v>
      </c>
      <c r="C28" s="5" t="str">
        <f>IF(ISERROR(VLOOKUP(A28,Race2!$A$5:$C$50,3,FALSE)),IF(ISERROR(VLOOKUP(A28,Race1!$A$5:$C$50,3,FALSE)),"Race 3 only","Race 1 &amp; 3"),IF(VLOOKUP(A28,Race2!$A$5:$C$50,3,FALSE)="Race 1 &amp; 2","All Races","Race 2 &amp; 3"))</f>
        <v>All Races</v>
      </c>
      <c r="D28" s="12" t="str">
        <f t="shared" si="2"/>
        <v>No</v>
      </c>
      <c r="E28" s="5" t="s">
        <v>93</v>
      </c>
      <c r="F28" s="5" t="s">
        <v>94</v>
      </c>
      <c r="G28" s="21" t="s">
        <v>150</v>
      </c>
      <c r="H28" s="21">
        <v>0</v>
      </c>
      <c r="I28" s="5" t="s">
        <v>107</v>
      </c>
      <c r="J28" s="5">
        <v>233</v>
      </c>
      <c r="K28" s="21" t="s">
        <v>107</v>
      </c>
      <c r="L28" s="21">
        <v>1173</v>
      </c>
      <c r="M28" s="5">
        <v>44</v>
      </c>
      <c r="N28" s="5">
        <v>48</v>
      </c>
      <c r="O28" s="22">
        <v>2688</v>
      </c>
      <c r="P28" s="22">
        <v>2291.5601023017903</v>
      </c>
      <c r="Q28" s="21">
        <v>24</v>
      </c>
    </row>
    <row r="29" spans="1:17" ht="12.75">
      <c r="A29" s="5" t="str">
        <f t="shared" si="3"/>
        <v>SchwartzM</v>
      </c>
      <c r="B29" s="5">
        <f t="shared" si="4"/>
        <v>25</v>
      </c>
      <c r="C29" s="5" t="str">
        <f>IF(ISERROR(VLOOKUP(A29,Race2!$A$5:$C$50,3,FALSE)),IF(ISERROR(VLOOKUP(A29,Race1!$A$5:$C$50,3,FALSE)),"Race 3 only","Race 1 &amp; 3"),IF(VLOOKUP(A29,Race2!$A$5:$C$50,3,FALSE)="Race 1 &amp; 2","All Races","Race 2 &amp; 3"))</f>
        <v>All Races</v>
      </c>
      <c r="D29" s="12" t="str">
        <f t="shared" si="2"/>
        <v>No</v>
      </c>
      <c r="E29" s="5" t="s">
        <v>72</v>
      </c>
      <c r="F29" s="5" t="s">
        <v>73</v>
      </c>
      <c r="G29" s="21" t="s">
        <v>133</v>
      </c>
      <c r="H29" s="21">
        <v>0</v>
      </c>
      <c r="I29" s="5" t="s">
        <v>102</v>
      </c>
      <c r="J29" s="5">
        <v>145758</v>
      </c>
      <c r="K29" s="21" t="s">
        <v>102</v>
      </c>
      <c r="L29" s="21">
        <v>1078</v>
      </c>
      <c r="M29" s="5">
        <v>41</v>
      </c>
      <c r="N29" s="5">
        <v>26</v>
      </c>
      <c r="O29" s="22">
        <v>2486</v>
      </c>
      <c r="P29" s="22">
        <v>2306.122448979592</v>
      </c>
      <c r="Q29" s="21">
        <v>25</v>
      </c>
    </row>
    <row r="30" spans="1:17" ht="12.75">
      <c r="A30" s="5" t="str">
        <f t="shared" si="3"/>
        <v>ThomsonE</v>
      </c>
      <c r="B30" s="5">
        <f t="shared" si="4"/>
        <v>26</v>
      </c>
      <c r="C30" s="5" t="str">
        <f>IF(ISERROR(VLOOKUP(A30,Race2!$A$5:$C$50,3,FALSE)),IF(ISERROR(VLOOKUP(A30,Race1!$A$5:$C$50,3,FALSE)),"Race 3 only","Race 1 &amp; 3"),IF(VLOOKUP(A30,Race2!$A$5:$C$50,3,FALSE)="Race 1 &amp; 2","All Races","Race 2 &amp; 3"))</f>
        <v>All Races</v>
      </c>
      <c r="D30" s="12" t="str">
        <f t="shared" si="2"/>
        <v>No</v>
      </c>
      <c r="E30" s="5" t="s">
        <v>63</v>
      </c>
      <c r="F30" s="5" t="s">
        <v>96</v>
      </c>
      <c r="G30" s="21" t="s">
        <v>153</v>
      </c>
      <c r="H30" s="21">
        <v>0</v>
      </c>
      <c r="I30" s="5" t="s">
        <v>114</v>
      </c>
      <c r="J30" s="5">
        <v>161562</v>
      </c>
      <c r="K30" s="21" t="s">
        <v>114</v>
      </c>
      <c r="L30" s="21">
        <v>1086</v>
      </c>
      <c r="M30" s="5">
        <v>41</v>
      </c>
      <c r="N30" s="5">
        <v>55</v>
      </c>
      <c r="O30" s="22">
        <v>2515</v>
      </c>
      <c r="P30" s="22">
        <v>2315.837937384899</v>
      </c>
      <c r="Q30" s="21">
        <v>26</v>
      </c>
    </row>
    <row r="31" spans="1:17" ht="12.75">
      <c r="A31" s="5" t="str">
        <f t="shared" si="3"/>
        <v>FriendC</v>
      </c>
      <c r="B31" s="5">
        <f t="shared" si="4"/>
        <v>27</v>
      </c>
      <c r="C31" s="5" t="str">
        <f>IF(ISERROR(VLOOKUP(A31,Race2!$A$5:$C$50,3,FALSE)),IF(ISERROR(VLOOKUP(A31,Race1!$A$5:$C$50,3,FALSE)),"Race 3 only","Race 1 &amp; 3"),IF(VLOOKUP(A31,Race2!$A$5:$C$50,3,FALSE)="Race 1 &amp; 2","All Races","Race 2 &amp; 3"))</f>
        <v>All Races</v>
      </c>
      <c r="D31" s="12" t="str">
        <f t="shared" si="2"/>
        <v>No</v>
      </c>
      <c r="E31" s="5" t="s">
        <v>77</v>
      </c>
      <c r="F31" s="5" t="s">
        <v>86</v>
      </c>
      <c r="G31" s="21" t="s">
        <v>143</v>
      </c>
      <c r="H31" s="21">
        <v>0</v>
      </c>
      <c r="I31" s="5" t="s">
        <v>102</v>
      </c>
      <c r="J31" s="5">
        <v>146280</v>
      </c>
      <c r="K31" s="21" t="s">
        <v>102</v>
      </c>
      <c r="L31" s="21">
        <v>1078</v>
      </c>
      <c r="M31" s="5">
        <v>41</v>
      </c>
      <c r="N31" s="5">
        <v>40</v>
      </c>
      <c r="O31" s="22">
        <v>2500</v>
      </c>
      <c r="P31" s="22">
        <v>2319.1094619666046</v>
      </c>
      <c r="Q31" s="21">
        <v>27</v>
      </c>
    </row>
    <row r="32" spans="1:17" ht="12.75">
      <c r="A32" s="5" t="str">
        <f t="shared" si="3"/>
        <v>RycroftJ</v>
      </c>
      <c r="B32" s="5">
        <f t="shared" si="4"/>
        <v>28</v>
      </c>
      <c r="C32" s="5" t="str">
        <f>IF(ISERROR(VLOOKUP(A32,Race2!$A$5:$C$50,3,FALSE)),IF(ISERROR(VLOOKUP(A32,Race1!$A$5:$C$50,3,FALSE)),"Race 3 only","Race 1 &amp; 3"),IF(VLOOKUP(A32,Race2!$A$5:$C$50,3,FALSE)="Race 1 &amp; 2","All Races","Race 2 &amp; 3"))</f>
        <v>All Races</v>
      </c>
      <c r="D32" s="12" t="str">
        <f t="shared" si="2"/>
        <v>No</v>
      </c>
      <c r="E32" s="5" t="s">
        <v>49</v>
      </c>
      <c r="F32" s="5" t="s">
        <v>80</v>
      </c>
      <c r="G32" s="21" t="s">
        <v>138</v>
      </c>
      <c r="H32" s="21">
        <v>0</v>
      </c>
      <c r="I32" s="5" t="s">
        <v>103</v>
      </c>
      <c r="J32" s="5">
        <v>3974</v>
      </c>
      <c r="K32" s="21" t="s">
        <v>103</v>
      </c>
      <c r="L32" s="21">
        <v>1155</v>
      </c>
      <c r="M32" s="5">
        <v>46</v>
      </c>
      <c r="N32" s="5">
        <v>9</v>
      </c>
      <c r="O32" s="22">
        <v>2769</v>
      </c>
      <c r="P32" s="22">
        <v>2397.4025974025976</v>
      </c>
      <c r="Q32" s="21">
        <v>28</v>
      </c>
    </row>
    <row r="33" spans="1:17" ht="12.75">
      <c r="A33" s="5" t="str">
        <f t="shared" si="3"/>
        <v>BowdlerR</v>
      </c>
      <c r="B33" s="5">
        <f t="shared" si="4"/>
        <v>29</v>
      </c>
      <c r="C33" s="5" t="str">
        <f>IF(ISERROR(VLOOKUP(A33,Race2!$A$5:$C$50,3,FALSE)),IF(ISERROR(VLOOKUP(A33,Race1!$A$5:$C$50,3,FALSE)),"Race 3 only","Race 1 &amp; 3"),IF(VLOOKUP(A33,Race2!$A$5:$C$50,3,FALSE)="Race 1 &amp; 2","All Races","Race 2 &amp; 3"))</f>
        <v>All Races</v>
      </c>
      <c r="D33" s="12" t="str">
        <f t="shared" si="2"/>
        <v>No</v>
      </c>
      <c r="E33" s="5" t="s">
        <v>70</v>
      </c>
      <c r="F33" s="5" t="s">
        <v>81</v>
      </c>
      <c r="G33" s="21" t="s">
        <v>139</v>
      </c>
      <c r="H33" s="21">
        <v>0</v>
      </c>
      <c r="I33" s="5" t="s">
        <v>102</v>
      </c>
      <c r="J33" s="5">
        <v>102560</v>
      </c>
      <c r="K33" s="21" t="s">
        <v>102</v>
      </c>
      <c r="L33" s="21">
        <v>1078</v>
      </c>
      <c r="M33" s="5">
        <v>43</v>
      </c>
      <c r="N33" s="5">
        <v>29</v>
      </c>
      <c r="O33" s="22">
        <v>2609</v>
      </c>
      <c r="P33" s="22">
        <v>2420.2226345083486</v>
      </c>
      <c r="Q33" s="21">
        <v>29</v>
      </c>
    </row>
    <row r="34" spans="1:17" ht="12.75">
      <c r="A34" s="5" t="str">
        <f t="shared" si="3"/>
        <v>UnderwoodM</v>
      </c>
      <c r="B34" s="5">
        <f t="shared" si="4"/>
        <v>30</v>
      </c>
      <c r="C34" s="5" t="str">
        <f>IF(ISERROR(VLOOKUP(A34,Race2!$A$5:$C$50,3,FALSE)),IF(ISERROR(VLOOKUP(A34,Race1!$A$5:$C$50,3,FALSE)),"Race 3 only","Race 1 &amp; 3"),IF(VLOOKUP(A34,Race2!$A$5:$C$50,3,FALSE)="Race 1 &amp; 2","All Races","Race 2 &amp; 3"))</f>
        <v>All Races</v>
      </c>
      <c r="D34" s="12" t="str">
        <f t="shared" si="2"/>
        <v>No</v>
      </c>
      <c r="E34" s="5" t="s">
        <v>72</v>
      </c>
      <c r="F34" s="5" t="s">
        <v>88</v>
      </c>
      <c r="G34" s="21" t="s">
        <v>145</v>
      </c>
      <c r="H34" s="21">
        <v>0</v>
      </c>
      <c r="I34" s="5" t="s">
        <v>109</v>
      </c>
      <c r="J34" s="5"/>
      <c r="K34" s="21" t="s">
        <v>109</v>
      </c>
      <c r="L34" s="21">
        <v>1386</v>
      </c>
      <c r="M34" s="5">
        <v>56</v>
      </c>
      <c r="N34" s="5">
        <v>20</v>
      </c>
      <c r="O34" s="22">
        <v>3380</v>
      </c>
      <c r="P34" s="22">
        <v>2438.6724386724386</v>
      </c>
      <c r="Q34" s="21">
        <v>30</v>
      </c>
    </row>
    <row r="35" spans="1:17" ht="12.75">
      <c r="A35" s="5" t="str">
        <f t="shared" si="3"/>
        <v>BennettA</v>
      </c>
      <c r="B35" s="5">
        <f t="shared" si="4"/>
        <v>31</v>
      </c>
      <c r="C35" s="5" t="str">
        <f>IF(ISERROR(VLOOKUP(A35,Race2!$A$5:$C$50,3,FALSE)),IF(ISERROR(VLOOKUP(A35,Race1!$A$5:$C$50,3,FALSE)),"Race 3 only","Race 1 &amp; 3"),IF(VLOOKUP(A35,Race2!$A$5:$C$50,3,FALSE)="Race 1 &amp; 2","All Races","Race 2 &amp; 3"))</f>
        <v>All Races</v>
      </c>
      <c r="D35" s="12" t="str">
        <f t="shared" si="2"/>
        <v>No</v>
      </c>
      <c r="E35" s="5" t="s">
        <v>58</v>
      </c>
      <c r="F35" s="5" t="s">
        <v>76</v>
      </c>
      <c r="G35" s="21" t="s">
        <v>120</v>
      </c>
      <c r="H35" s="21">
        <v>0</v>
      </c>
      <c r="I35" s="5" t="s">
        <v>106</v>
      </c>
      <c r="J35" s="5">
        <v>21837</v>
      </c>
      <c r="K35" s="21" t="s">
        <v>106</v>
      </c>
      <c r="L35" s="21">
        <v>1116</v>
      </c>
      <c r="M35" s="5">
        <v>46</v>
      </c>
      <c r="N35" s="5">
        <v>16</v>
      </c>
      <c r="O35" s="22">
        <v>2776</v>
      </c>
      <c r="P35" s="22">
        <v>2487.4551971326164</v>
      </c>
      <c r="Q35" s="21">
        <v>31</v>
      </c>
    </row>
    <row r="36" spans="1:17" ht="12.75">
      <c r="A36" s="5" t="str">
        <f t="shared" si="3"/>
        <v>KerrE</v>
      </c>
      <c r="B36" s="5">
        <f t="shared" si="4"/>
        <v>43</v>
      </c>
      <c r="C36" s="5" t="str">
        <f>IF(ISERROR(VLOOKUP(A36,Race2!$A$5:$C$50,3,FALSE)),IF(ISERROR(VLOOKUP(A36,Race1!$A$5:$C$50,3,FALSE)),"Race 3 only","Race 1 &amp; 3"),IF(VLOOKUP(A36,Race2!$A$5:$C$50,3,FALSE)="Race 1 &amp; 2","All Races","Race 2 &amp; 3"))</f>
        <v>All Races</v>
      </c>
      <c r="D36" s="12" t="str">
        <f t="shared" si="2"/>
        <v>No</v>
      </c>
      <c r="E36" s="5" t="s">
        <v>63</v>
      </c>
      <c r="F36" s="5" t="s">
        <v>85</v>
      </c>
      <c r="G36" s="21" t="s">
        <v>142</v>
      </c>
      <c r="H36" s="21">
        <v>0</v>
      </c>
      <c r="I36" s="5" t="s">
        <v>101</v>
      </c>
      <c r="J36" s="5">
        <v>309</v>
      </c>
      <c r="K36" s="21" t="s">
        <v>101</v>
      </c>
      <c r="L36" s="21">
        <v>1059</v>
      </c>
      <c r="M36" s="5" t="s">
        <v>117</v>
      </c>
      <c r="N36" s="5"/>
      <c r="O36" s="22" t="s">
        <v>152</v>
      </c>
      <c r="P36" s="22" t="s">
        <v>152</v>
      </c>
      <c r="Q36" s="21">
        <v>43</v>
      </c>
    </row>
    <row r="37" spans="1:17" ht="12.75">
      <c r="A37" s="5" t="str">
        <f t="shared" si="3"/>
        <v>GomersallS</v>
      </c>
      <c r="B37" s="5">
        <f t="shared" si="4"/>
        <v>43</v>
      </c>
      <c r="C37" s="5" t="str">
        <f>IF(ISERROR(VLOOKUP(A37,Race2!$A$5:$C$50,3,FALSE)),IF(ISERROR(VLOOKUP(A37,Race1!$A$5:$C$50,3,FALSE)),"Race 3 only","Race 1 &amp; 3"),IF(VLOOKUP(A37,Race2!$A$5:$C$50,3,FALSE)="Race 1 &amp; 2","All Races","Race 2 &amp; 3"))</f>
        <v>Race 2 &amp; 3</v>
      </c>
      <c r="D37" s="12" t="str">
        <f t="shared" si="2"/>
        <v>No</v>
      </c>
      <c r="E37" s="5" t="s">
        <v>45</v>
      </c>
      <c r="F37" s="5" t="s">
        <v>82</v>
      </c>
      <c r="G37" s="21" t="s">
        <v>158</v>
      </c>
      <c r="H37" s="21">
        <v>0</v>
      </c>
      <c r="I37" s="5" t="s">
        <v>107</v>
      </c>
      <c r="J37" s="5">
        <v>578</v>
      </c>
      <c r="K37" s="21" t="s">
        <v>107</v>
      </c>
      <c r="L37" s="21">
        <v>1173</v>
      </c>
      <c r="M37" s="5" t="s">
        <v>117</v>
      </c>
      <c r="N37" s="5"/>
      <c r="O37" s="22" t="s">
        <v>152</v>
      </c>
      <c r="P37" s="22" t="s">
        <v>152</v>
      </c>
      <c r="Q37" s="21">
        <v>43</v>
      </c>
    </row>
    <row r="38" spans="1:17" ht="12.75">
      <c r="A38" s="5" t="str">
        <f t="shared" si="3"/>
        <v>GoodwayD</v>
      </c>
      <c r="B38" s="5">
        <f t="shared" si="4"/>
        <v>43</v>
      </c>
      <c r="C38" s="5" t="str">
        <f>IF(ISERROR(VLOOKUP(A38,Race2!$A$5:$C$50,3,FALSE)),IF(ISERROR(VLOOKUP(A38,Race1!$A$5:$C$50,3,FALSE)),"Race 3 only","Race 1 &amp; 3"),IF(VLOOKUP(A38,Race2!$A$5:$C$50,3,FALSE)="Race 1 &amp; 2","All Races","Race 2 &amp; 3"))</f>
        <v>All Races</v>
      </c>
      <c r="D38" s="12" t="str">
        <f t="shared" si="2"/>
        <v>No</v>
      </c>
      <c r="E38" s="5" t="s">
        <v>74</v>
      </c>
      <c r="F38" s="5" t="s">
        <v>83</v>
      </c>
      <c r="G38" s="21" t="s">
        <v>159</v>
      </c>
      <c r="H38" s="21">
        <v>0</v>
      </c>
      <c r="I38" s="5" t="s">
        <v>114</v>
      </c>
      <c r="J38" s="5">
        <v>176285</v>
      </c>
      <c r="K38" s="21" t="s">
        <v>114</v>
      </c>
      <c r="L38" s="21">
        <v>1101</v>
      </c>
      <c r="M38" s="5" t="s">
        <v>117</v>
      </c>
      <c r="N38" s="5"/>
      <c r="O38" s="22" t="s">
        <v>152</v>
      </c>
      <c r="P38" s="22" t="s">
        <v>152</v>
      </c>
      <c r="Q38" s="21">
        <v>43</v>
      </c>
    </row>
    <row r="39" spans="1:17" ht="12.75">
      <c r="A39" s="5" t="str">
        <f t="shared" si="3"/>
        <v>KettleP</v>
      </c>
      <c r="B39" s="5">
        <f t="shared" si="4"/>
        <v>43</v>
      </c>
      <c r="C39" s="5" t="str">
        <f>IF(ISERROR(VLOOKUP(A39,Race2!$A$5:$C$50,3,FALSE)),IF(ISERROR(VLOOKUP(A39,Race1!$A$5:$C$50,3,FALSE)),"Race 3 only","Race 1 &amp; 3"),IF(VLOOKUP(A39,Race2!$A$5:$C$50,3,FALSE)="Race 1 &amp; 2","All Races","Race 2 &amp; 3"))</f>
        <v>All Races</v>
      </c>
      <c r="D39" s="12" t="str">
        <f t="shared" si="2"/>
        <v>No</v>
      </c>
      <c r="E39" s="5" t="s">
        <v>47</v>
      </c>
      <c r="F39" s="5" t="s">
        <v>90</v>
      </c>
      <c r="G39" s="21" t="s">
        <v>147</v>
      </c>
      <c r="H39" s="21">
        <v>0</v>
      </c>
      <c r="I39" s="5" t="s">
        <v>160</v>
      </c>
      <c r="J39" s="5">
        <v>98</v>
      </c>
      <c r="K39" s="21" t="s">
        <v>160</v>
      </c>
      <c r="L39" s="21">
        <v>1070</v>
      </c>
      <c r="M39" s="5" t="s">
        <v>117</v>
      </c>
      <c r="N39" s="5"/>
      <c r="O39" s="22" t="s">
        <v>152</v>
      </c>
      <c r="P39" s="22" t="s">
        <v>152</v>
      </c>
      <c r="Q39" s="21">
        <v>43</v>
      </c>
    </row>
    <row r="40" spans="1:17" ht="12.75">
      <c r="A40" s="5" t="str">
        <f t="shared" si="3"/>
        <v>SmithR</v>
      </c>
      <c r="B40" s="5">
        <f t="shared" si="4"/>
        <v>43</v>
      </c>
      <c r="C40" s="5" t="str">
        <f>IF(ISERROR(VLOOKUP(A40,Race2!$A$5:$C$50,3,FALSE)),IF(ISERROR(VLOOKUP(A40,Race1!$A$5:$C$50,3,FALSE)),"Race 3 only","Race 1 &amp; 3"),IF(VLOOKUP(A40,Race2!$A$5:$C$50,3,FALSE)="Race 1 &amp; 2","All Races","Race 2 &amp; 3"))</f>
        <v>Race 2 &amp; 3</v>
      </c>
      <c r="D40" s="12" t="str">
        <f t="shared" si="2"/>
        <v>No</v>
      </c>
      <c r="E40" s="5" t="s">
        <v>70</v>
      </c>
      <c r="F40" s="5" t="s">
        <v>161</v>
      </c>
      <c r="G40" s="21" t="s">
        <v>162</v>
      </c>
      <c r="H40" s="21">
        <v>0</v>
      </c>
      <c r="I40" s="5" t="s">
        <v>163</v>
      </c>
      <c r="J40" s="5">
        <v>334</v>
      </c>
      <c r="K40" s="21" t="s">
        <v>163</v>
      </c>
      <c r="L40" s="21">
        <v>1148</v>
      </c>
      <c r="M40" s="5" t="s">
        <v>168</v>
      </c>
      <c r="N40" s="5"/>
      <c r="O40" s="22" t="s">
        <v>152</v>
      </c>
      <c r="P40" s="22" t="s">
        <v>152</v>
      </c>
      <c r="Q40" s="21">
        <v>43</v>
      </c>
    </row>
    <row r="41" spans="1:17" ht="12.75">
      <c r="A41" s="5" t="str">
        <f t="shared" si="3"/>
        <v>SellingsR</v>
      </c>
      <c r="B41" s="5">
        <f t="shared" si="4"/>
        <v>43</v>
      </c>
      <c r="C41" s="5" t="str">
        <f>IF(ISERROR(VLOOKUP(A41,Race2!$A$5:$C$50,3,FALSE)),IF(ISERROR(VLOOKUP(A41,Race1!$A$5:$C$50,3,FALSE)),"Race 3 only","Race 1 &amp; 3"),IF(VLOOKUP(A41,Race2!$A$5:$C$50,3,FALSE)="Race 1 &amp; 2","All Races","Race 2 &amp; 3"))</f>
        <v>All Races</v>
      </c>
      <c r="D41" s="12" t="str">
        <f t="shared" si="2"/>
        <v>No</v>
      </c>
      <c r="E41" s="5" t="s">
        <v>70</v>
      </c>
      <c r="F41" s="5" t="s">
        <v>71</v>
      </c>
      <c r="G41" s="21" t="s">
        <v>132</v>
      </c>
      <c r="H41" s="21">
        <v>0</v>
      </c>
      <c r="I41" s="5" t="s">
        <v>102</v>
      </c>
      <c r="J41" s="5">
        <v>108844</v>
      </c>
      <c r="K41" s="21" t="s">
        <v>102</v>
      </c>
      <c r="L41" s="21">
        <v>1078</v>
      </c>
      <c r="M41" s="5" t="s">
        <v>117</v>
      </c>
      <c r="N41" s="5"/>
      <c r="O41" s="22" t="s">
        <v>152</v>
      </c>
      <c r="P41" s="22" t="s">
        <v>152</v>
      </c>
      <c r="Q41" s="21">
        <v>43</v>
      </c>
    </row>
    <row r="42" spans="1:17" ht="12.75">
      <c r="A42" s="5" t="str">
        <f t="shared" si="3"/>
        <v>ThorpeR</v>
      </c>
      <c r="B42" s="5">
        <f t="shared" si="4"/>
        <v>43</v>
      </c>
      <c r="C42" s="5" t="str">
        <f>IF(ISERROR(VLOOKUP(A42,Race2!$A$5:$C$50,3,FALSE)),IF(ISERROR(VLOOKUP(A42,Race1!$A$5:$C$50,3,FALSE)),"Race 3 only","Race 1 &amp; 3"),IF(VLOOKUP(A42,Race2!$A$5:$C$50,3,FALSE)="Race 1 &amp; 2","All Races","Race 2 &amp; 3"))</f>
        <v>All Races</v>
      </c>
      <c r="D42" s="12" t="str">
        <f t="shared" si="2"/>
        <v>No</v>
      </c>
      <c r="E42" s="5" t="s">
        <v>70</v>
      </c>
      <c r="F42" s="5" t="s">
        <v>92</v>
      </c>
      <c r="G42" s="21" t="s">
        <v>120</v>
      </c>
      <c r="H42" s="21">
        <v>0</v>
      </c>
      <c r="I42" s="5" t="s">
        <v>164</v>
      </c>
      <c r="J42" s="5">
        <v>21364</v>
      </c>
      <c r="K42" s="21" t="s">
        <v>164</v>
      </c>
      <c r="L42" s="21">
        <v>1089</v>
      </c>
      <c r="M42" s="5" t="s">
        <v>117</v>
      </c>
      <c r="N42" s="5"/>
      <c r="O42" s="22" t="s">
        <v>152</v>
      </c>
      <c r="P42" s="22" t="s">
        <v>152</v>
      </c>
      <c r="Q42" s="21">
        <v>43</v>
      </c>
    </row>
    <row r="43" spans="1:17" ht="12.75">
      <c r="A43" s="5" t="str">
        <f t="shared" si="3"/>
        <v>WrayJ</v>
      </c>
      <c r="B43" s="5">
        <f t="shared" si="4"/>
        <v>43</v>
      </c>
      <c r="C43" s="5" t="str">
        <f>IF(ISERROR(VLOOKUP(A43,Race2!$A$5:$C$50,3,FALSE)),IF(ISERROR(VLOOKUP(A43,Race1!$A$5:$C$50,3,FALSE)),"Race 3 only","Race 1 &amp; 3"),IF(VLOOKUP(A43,Race2!$A$5:$C$50,3,FALSE)="Race 1 &amp; 2","All Races","Race 2 &amp; 3"))</f>
        <v>All Races</v>
      </c>
      <c r="D43" s="12" t="str">
        <f t="shared" si="2"/>
        <v>No</v>
      </c>
      <c r="E43" s="5" t="s">
        <v>49</v>
      </c>
      <c r="F43" s="5" t="s">
        <v>91</v>
      </c>
      <c r="G43" s="21" t="s">
        <v>149</v>
      </c>
      <c r="H43" s="21">
        <v>0</v>
      </c>
      <c r="I43" s="5" t="s">
        <v>106</v>
      </c>
      <c r="J43" s="5">
        <v>22492</v>
      </c>
      <c r="K43" s="21" t="s">
        <v>106</v>
      </c>
      <c r="L43" s="21">
        <v>1116</v>
      </c>
      <c r="M43" s="5" t="s">
        <v>117</v>
      </c>
      <c r="N43" s="5"/>
      <c r="O43" s="22" t="s">
        <v>152</v>
      </c>
      <c r="P43" s="22" t="s">
        <v>152</v>
      </c>
      <c r="Q43" s="21">
        <v>43</v>
      </c>
    </row>
    <row r="44" spans="1:17" ht="12.75">
      <c r="A44" s="5" t="str">
        <f t="shared" si="3"/>
        <v>StevensD</v>
      </c>
      <c r="B44" s="5">
        <f t="shared" si="4"/>
        <v>43</v>
      </c>
      <c r="C44" s="5" t="str">
        <f>IF(ISERROR(VLOOKUP(A44,Race2!$A$5:$C$50,3,FALSE)),IF(ISERROR(VLOOKUP(A44,Race1!$A$5:$C$50,3,FALSE)),"Race 3 only","Race 1 &amp; 3"),IF(VLOOKUP(A44,Race2!$A$5:$C$50,3,FALSE)="Race 1 &amp; 2","All Races","Race 2 &amp; 3"))</f>
        <v>All Races</v>
      </c>
      <c r="D44" s="12" t="str">
        <f t="shared" si="2"/>
        <v>No</v>
      </c>
      <c r="E44" s="5" t="s">
        <v>74</v>
      </c>
      <c r="F44" s="5" t="s">
        <v>84</v>
      </c>
      <c r="G44" s="21" t="s">
        <v>141</v>
      </c>
      <c r="H44" s="21">
        <v>0</v>
      </c>
      <c r="I44" s="5" t="s">
        <v>108</v>
      </c>
      <c r="J44" s="5">
        <v>788</v>
      </c>
      <c r="K44" s="21" t="s">
        <v>108</v>
      </c>
      <c r="L44" s="21">
        <v>1043</v>
      </c>
      <c r="M44" s="5" t="s">
        <v>117</v>
      </c>
      <c r="N44" s="5"/>
      <c r="O44" s="22" t="s">
        <v>152</v>
      </c>
      <c r="P44" s="22" t="s">
        <v>152</v>
      </c>
      <c r="Q44" s="21">
        <v>43</v>
      </c>
    </row>
    <row r="45" spans="1:17" ht="12.75">
      <c r="A45" s="5" t="str">
        <f>CONCATENATE(F45,E45)</f>
        <v>ConnollyP</v>
      </c>
      <c r="B45" s="5">
        <f>Q45</f>
        <v>43</v>
      </c>
      <c r="C45" s="5" t="str">
        <f>IF(ISERROR(VLOOKUP(A45,Race2!$A$5:$C$50,3,FALSE)),IF(ISERROR(VLOOKUP(A45,Race1!$A$5:$C$50,3,FALSE)),"Race 3 only","Race 1 &amp; 3"),IF(VLOOKUP(A45,Race2!$A$5:$C$50,3,FALSE)="Race 1 &amp; 2","All Races","Race 2 &amp; 3"))</f>
        <v>All Races</v>
      </c>
      <c r="D45" s="12" t="str">
        <f>IF(A45="","",IF(C45="Race 3 only","Yes","No"))</f>
        <v>No</v>
      </c>
      <c r="E45" s="5" t="s">
        <v>47</v>
      </c>
      <c r="F45" s="5" t="s">
        <v>89</v>
      </c>
      <c r="G45" s="21" t="s">
        <v>146</v>
      </c>
      <c r="H45" s="21">
        <v>0</v>
      </c>
      <c r="I45" s="5" t="s">
        <v>106</v>
      </c>
      <c r="J45" s="5">
        <v>20468</v>
      </c>
      <c r="K45" s="21" t="s">
        <v>106</v>
      </c>
      <c r="L45" s="21">
        <v>1116</v>
      </c>
      <c r="M45" s="5" t="s">
        <v>117</v>
      </c>
      <c r="N45" s="5"/>
      <c r="O45" s="22" t="s">
        <v>152</v>
      </c>
      <c r="P45" s="22" t="s">
        <v>152</v>
      </c>
      <c r="Q45" s="21">
        <v>43</v>
      </c>
    </row>
    <row r="46" spans="1:17" ht="12.75">
      <c r="A46" s="5" t="str">
        <f>CONCATENATE(F46,E46)</f>
        <v>BlanchfieldP</v>
      </c>
      <c r="B46" s="5">
        <f>Q46</f>
        <v>43</v>
      </c>
      <c r="C46" s="5" t="str">
        <f>IF(ISERROR(VLOOKUP(A46,Race2!$A$5:$C$50,3,FALSE)),IF(ISERROR(VLOOKUP(A46,Race1!$A$5:$C$50,3,FALSE)),"Race 3 only","Race 1 &amp; 3"),IF(VLOOKUP(A46,Race2!$A$5:$C$50,3,FALSE)="Race 1 &amp; 2","All Races","Race 2 &amp; 3"))</f>
        <v>All Races</v>
      </c>
      <c r="D46" s="12" t="str">
        <f>IF(A46="","",IF(C46="Race 3 only","Yes","No"))</f>
        <v>No</v>
      </c>
      <c r="E46" s="5" t="s">
        <v>47</v>
      </c>
      <c r="F46" s="5" t="s">
        <v>98</v>
      </c>
      <c r="G46" s="21" t="s">
        <v>154</v>
      </c>
      <c r="H46" s="21">
        <v>0</v>
      </c>
      <c r="I46" s="5" t="s">
        <v>102</v>
      </c>
      <c r="J46" s="5">
        <v>100383</v>
      </c>
      <c r="K46" s="21" t="s">
        <v>102</v>
      </c>
      <c r="L46" s="21">
        <v>1078</v>
      </c>
      <c r="M46" s="5" t="s">
        <v>117</v>
      </c>
      <c r="N46" s="5"/>
      <c r="O46" s="22" t="s">
        <v>152</v>
      </c>
      <c r="P46" s="22" t="s">
        <v>152</v>
      </c>
      <c r="Q46" s="21">
        <v>43</v>
      </c>
    </row>
  </sheetData>
  <sheetProtection password="C943" sheet="1" objects="1" scenarios="1"/>
  <conditionalFormatting sqref="D5:D46">
    <cfRule type="cellIs" priority="1" dxfId="0" operator="equal" stopIfTrue="1">
      <formula>"Yes"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16"/>
  <sheetViews>
    <sheetView workbookViewId="0" topLeftCell="A1">
      <selection activeCell="C18" sqref="C18"/>
    </sheetView>
  </sheetViews>
  <sheetFormatPr defaultColWidth="9.140625" defaultRowHeight="12.75"/>
  <cols>
    <col min="1" max="1" width="2.7109375" style="0" customWidth="1"/>
    <col min="2" max="2" width="3.28125" style="0" customWidth="1"/>
  </cols>
  <sheetData>
    <row r="1" ht="12.75">
      <c r="A1" s="25" t="s">
        <v>28</v>
      </c>
    </row>
    <row r="3" spans="1:2" ht="12.75">
      <c r="A3" s="45" t="s">
        <v>27</v>
      </c>
      <c r="B3" t="s">
        <v>29</v>
      </c>
    </row>
    <row r="4" ht="12.75">
      <c r="A4" s="45"/>
    </row>
    <row r="5" spans="1:2" ht="12.75">
      <c r="A5" s="45" t="s">
        <v>30</v>
      </c>
      <c r="B5" t="s">
        <v>31</v>
      </c>
    </row>
    <row r="6" spans="1:12" ht="27.75" customHeight="1">
      <c r="A6" s="45" t="s">
        <v>32</v>
      </c>
      <c r="B6" s="62" t="s">
        <v>35</v>
      </c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3" ht="12.75">
      <c r="A7" s="46"/>
      <c r="C7" s="24" t="s">
        <v>33</v>
      </c>
    </row>
    <row r="8" spans="1:3" ht="12.75">
      <c r="A8" s="46"/>
      <c r="C8" s="24" t="s">
        <v>34</v>
      </c>
    </row>
    <row r="9" spans="1:3" ht="12.75">
      <c r="A9" s="46"/>
      <c r="C9" s="24" t="s">
        <v>36</v>
      </c>
    </row>
    <row r="10" spans="1:12" ht="27.75" customHeight="1">
      <c r="A10" s="45"/>
      <c r="B10" s="62" t="s">
        <v>43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27.75" customHeight="1">
      <c r="A11" s="4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27.75" customHeight="1">
      <c r="A12" s="45" t="s">
        <v>37</v>
      </c>
      <c r="B12" s="62" t="s">
        <v>38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ht="12.75" customHeight="1">
      <c r="A13" s="4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12.75">
      <c r="A14" s="45" t="s">
        <v>39</v>
      </c>
      <c r="B14" s="62" t="s">
        <v>40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ht="12.75" customHeight="1">
      <c r="A15" s="45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 ht="27.75" customHeight="1">
      <c r="A16" s="45" t="s">
        <v>41</v>
      </c>
      <c r="B16" s="62" t="s">
        <v>42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</row>
  </sheetData>
  <mergeCells count="5">
    <mergeCell ref="B16:L16"/>
    <mergeCell ref="B6:L6"/>
    <mergeCell ref="B10:L10"/>
    <mergeCell ref="B12:L12"/>
    <mergeCell ref="B14:L1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Vinson</cp:lastModifiedBy>
  <cp:lastPrinted>2008-01-06T11:46:39Z</cp:lastPrinted>
  <dcterms:created xsi:type="dcterms:W3CDTF">2003-03-17T16:53:02Z</dcterms:created>
  <dcterms:modified xsi:type="dcterms:W3CDTF">2008-01-06T18:11:30Z</dcterms:modified>
  <cp:category/>
  <cp:version/>
  <cp:contentType/>
  <cp:contentStatus/>
</cp:coreProperties>
</file>